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odel Portfolios\Model Portfolio Weights\Retirement Models\"/>
    </mc:Choice>
  </mc:AlternateContent>
  <xr:revisionPtr revIDLastSave="0" documentId="13_ncr:1_{77493472-4D8A-49E4-BF43-F9D96C758449}" xr6:coauthVersionLast="47" xr6:coauthVersionMax="47" xr10:uidLastSave="{00000000-0000-0000-0000-000000000000}"/>
  <bookViews>
    <workbookView xWindow="20205" yWindow="-16410" windowWidth="29040" windowHeight="15840" activeTab="1" xr2:uid="{00000000-000D-0000-FFFF-FFFF00000000}"/>
  </bookViews>
  <sheets>
    <sheet name="Primary Model" sheetId="18" r:id="rId1"/>
    <sheet name="CFS FirstWrap Plus &amp; IX" sheetId="8" r:id="rId2"/>
    <sheet name="MQ Manager 2 &amp; Consolidator 2" sheetId="19" r:id="rId3"/>
    <sheet name="MLC Navigator" sheetId="20" r:id="rId4"/>
    <sheet name="Other Platforms" sheetId="17" r:id="rId5"/>
    <sheet name="OnePath" sheetId="6" state="hidden" r:id="rId6"/>
    <sheet name="Platform Availability" sheetId="2" state="hidden" r:id="rId7"/>
  </sheets>
  <definedNames>
    <definedName name="_xlnm.Print_Area" localSheetId="0">'Primary Model'!$A$1:$M$42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8" l="1"/>
  <c r="I37" i="20"/>
  <c r="H37" i="20"/>
  <c r="G37" i="20"/>
  <c r="F37" i="20"/>
  <c r="E37" i="20"/>
  <c r="D37" i="20"/>
  <c r="I32" i="20"/>
  <c r="H32" i="20"/>
  <c r="G32" i="20"/>
  <c r="F32" i="20"/>
  <c r="E32" i="20"/>
  <c r="D32" i="20"/>
  <c r="I28" i="20"/>
  <c r="I3" i="20" s="1"/>
  <c r="H28" i="20"/>
  <c r="H3" i="20" s="1"/>
  <c r="G28" i="20"/>
  <c r="F28" i="20"/>
  <c r="E28" i="20"/>
  <c r="E3" i="20" s="1"/>
  <c r="D28" i="20"/>
  <c r="D3" i="20" s="1"/>
  <c r="I24" i="20"/>
  <c r="H24" i="20"/>
  <c r="G24" i="20"/>
  <c r="F24" i="20"/>
  <c r="E24" i="20"/>
  <c r="D24" i="20"/>
  <c r="I21" i="20"/>
  <c r="H21" i="20"/>
  <c r="G21" i="20"/>
  <c r="F21" i="20"/>
  <c r="E21" i="20"/>
  <c r="D21" i="20"/>
  <c r="I18" i="20"/>
  <c r="H18" i="20"/>
  <c r="G18" i="20"/>
  <c r="F18" i="20"/>
  <c r="E18" i="20"/>
  <c r="D18" i="20"/>
  <c r="I15" i="20"/>
  <c r="H15" i="20"/>
  <c r="G15" i="20"/>
  <c r="F15" i="20"/>
  <c r="E15" i="20"/>
  <c r="D15" i="20"/>
  <c r="I10" i="20"/>
  <c r="I42" i="20" s="1"/>
  <c r="H10" i="20"/>
  <c r="H42" i="20" s="1"/>
  <c r="G10" i="20"/>
  <c r="G2" i="20" s="1"/>
  <c r="F10" i="20"/>
  <c r="F2" i="20" s="1"/>
  <c r="E10" i="20"/>
  <c r="E42" i="20" s="1"/>
  <c r="D10" i="20"/>
  <c r="D42" i="20" s="1"/>
  <c r="I5" i="20"/>
  <c r="H5" i="20"/>
  <c r="G5" i="20"/>
  <c r="F5" i="20"/>
  <c r="E5" i="20"/>
  <c r="D5" i="20"/>
  <c r="G3" i="20"/>
  <c r="F3" i="20"/>
  <c r="I2" i="20"/>
  <c r="H2" i="20"/>
  <c r="E2" i="20"/>
  <c r="D2" i="20"/>
  <c r="I37" i="19"/>
  <c r="H37" i="19"/>
  <c r="G37" i="19"/>
  <c r="F37" i="19"/>
  <c r="E37" i="19"/>
  <c r="D37" i="19"/>
  <c r="I32" i="19"/>
  <c r="H32" i="19"/>
  <c r="G32" i="19"/>
  <c r="F32" i="19"/>
  <c r="E32" i="19"/>
  <c r="D32" i="19"/>
  <c r="I28" i="19"/>
  <c r="H28" i="19"/>
  <c r="H3" i="19" s="1"/>
  <c r="G28" i="19"/>
  <c r="G3" i="19" s="1"/>
  <c r="F28" i="19"/>
  <c r="E28" i="19"/>
  <c r="D28" i="19"/>
  <c r="D3" i="19" s="1"/>
  <c r="I24" i="19"/>
  <c r="H24" i="19"/>
  <c r="G24" i="19"/>
  <c r="F24" i="19"/>
  <c r="E24" i="19"/>
  <c r="D24" i="19"/>
  <c r="I21" i="19"/>
  <c r="H21" i="19"/>
  <c r="G21" i="19"/>
  <c r="F21" i="19"/>
  <c r="E21" i="19"/>
  <c r="D21" i="19"/>
  <c r="I18" i="19"/>
  <c r="H18" i="19"/>
  <c r="G18" i="19"/>
  <c r="F18" i="19"/>
  <c r="E18" i="19"/>
  <c r="D18" i="19"/>
  <c r="I15" i="19"/>
  <c r="H15" i="19"/>
  <c r="G15" i="19"/>
  <c r="F15" i="19"/>
  <c r="E15" i="19"/>
  <c r="D15" i="19"/>
  <c r="I10" i="19"/>
  <c r="I2" i="19" s="1"/>
  <c r="H10" i="19"/>
  <c r="H42" i="19" s="1"/>
  <c r="G10" i="19"/>
  <c r="G42" i="19" s="1"/>
  <c r="F10" i="19"/>
  <c r="F2" i="19" s="1"/>
  <c r="E10" i="19"/>
  <c r="E42" i="19" s="1"/>
  <c r="D10" i="19"/>
  <c r="D42" i="19" s="1"/>
  <c r="I5" i="19"/>
  <c r="H5" i="19"/>
  <c r="G5" i="19"/>
  <c r="F5" i="19"/>
  <c r="E5" i="19"/>
  <c r="D5" i="19"/>
  <c r="I3" i="19"/>
  <c r="F3" i="19"/>
  <c r="E3" i="19"/>
  <c r="H2" i="19"/>
  <c r="G2" i="19"/>
  <c r="D2" i="19"/>
  <c r="E37" i="8"/>
  <c r="F37" i="8"/>
  <c r="G37" i="8"/>
  <c r="H37" i="8"/>
  <c r="I37" i="8"/>
  <c r="D37" i="8"/>
  <c r="D32" i="8"/>
  <c r="E10" i="8"/>
  <c r="F10" i="8"/>
  <c r="G10" i="8"/>
  <c r="H10" i="8"/>
  <c r="I10" i="8"/>
  <c r="D10" i="8"/>
  <c r="E5" i="8"/>
  <c r="F5" i="8"/>
  <c r="G5" i="8"/>
  <c r="H5" i="8"/>
  <c r="D5" i="8"/>
  <c r="K38" i="18"/>
  <c r="J38" i="18"/>
  <c r="I38" i="18"/>
  <c r="H38" i="18"/>
  <c r="G38" i="18"/>
  <c r="F38" i="18"/>
  <c r="K33" i="18"/>
  <c r="J33" i="18"/>
  <c r="I33" i="18"/>
  <c r="H33" i="18"/>
  <c r="G33" i="18"/>
  <c r="F33" i="18"/>
  <c r="K29" i="18"/>
  <c r="K4" i="18" s="1"/>
  <c r="J29" i="18"/>
  <c r="J4" i="18" s="1"/>
  <c r="I29" i="18"/>
  <c r="H29" i="18"/>
  <c r="G29" i="18"/>
  <c r="G4" i="18" s="1"/>
  <c r="F29" i="18"/>
  <c r="F4" i="18" s="1"/>
  <c r="K25" i="18"/>
  <c r="J25" i="18"/>
  <c r="I25" i="18"/>
  <c r="H25" i="18"/>
  <c r="G25" i="18"/>
  <c r="F25" i="18"/>
  <c r="K22" i="18"/>
  <c r="J22" i="18"/>
  <c r="I22" i="18"/>
  <c r="H22" i="18"/>
  <c r="G22" i="18"/>
  <c r="F22" i="18"/>
  <c r="K19" i="18"/>
  <c r="J19" i="18"/>
  <c r="I19" i="18"/>
  <c r="H19" i="18"/>
  <c r="G19" i="18"/>
  <c r="F19" i="18"/>
  <c r="K16" i="18"/>
  <c r="K44" i="18" s="1"/>
  <c r="J16" i="18"/>
  <c r="J44" i="18" s="1"/>
  <c r="I16" i="18"/>
  <c r="H16" i="18"/>
  <c r="G16" i="18"/>
  <c r="G44" i="18" s="1"/>
  <c r="F16" i="18"/>
  <c r="F44" i="18" s="1"/>
  <c r="K11" i="18"/>
  <c r="K46" i="18" s="1"/>
  <c r="J11" i="18"/>
  <c r="J46" i="18" s="1"/>
  <c r="I11" i="18"/>
  <c r="I44" i="18" s="1"/>
  <c r="H11" i="18"/>
  <c r="H3" i="18" s="1"/>
  <c r="G11" i="18"/>
  <c r="G46" i="18" s="1"/>
  <c r="F11" i="18"/>
  <c r="F43" i="18" s="1"/>
  <c r="K6" i="18"/>
  <c r="J6" i="18"/>
  <c r="I6" i="18"/>
  <c r="H6" i="18"/>
  <c r="G6" i="18"/>
  <c r="F6" i="18"/>
  <c r="I4" i="18"/>
  <c r="H4" i="18"/>
  <c r="K3" i="18"/>
  <c r="J3" i="18"/>
  <c r="G3" i="18"/>
  <c r="F3" i="18"/>
  <c r="I32" i="8"/>
  <c r="H32" i="8"/>
  <c r="G32" i="8"/>
  <c r="F32" i="8"/>
  <c r="E32" i="8"/>
  <c r="I28" i="8"/>
  <c r="H28" i="8"/>
  <c r="G28" i="8"/>
  <c r="F28" i="8"/>
  <c r="E28" i="8"/>
  <c r="D28" i="8"/>
  <c r="I24" i="8"/>
  <c r="H24" i="8"/>
  <c r="G24" i="8"/>
  <c r="F24" i="8"/>
  <c r="E24" i="8"/>
  <c r="D24" i="8"/>
  <c r="I21" i="8"/>
  <c r="H21" i="8"/>
  <c r="G21" i="8"/>
  <c r="F21" i="8"/>
  <c r="F42" i="8" s="1"/>
  <c r="E21" i="8"/>
  <c r="D21" i="8"/>
  <c r="I18" i="8"/>
  <c r="I42" i="8" s="1"/>
  <c r="H18" i="8"/>
  <c r="G18" i="8"/>
  <c r="G42" i="8" s="1"/>
  <c r="F18" i="8"/>
  <c r="E18" i="8"/>
  <c r="D18" i="8"/>
  <c r="I15" i="8"/>
  <c r="I2" i="8" s="1"/>
  <c r="H15" i="8"/>
  <c r="G15" i="8"/>
  <c r="F15" i="8"/>
  <c r="E15" i="8"/>
  <c r="D15" i="8"/>
  <c r="F42" i="20" l="1"/>
  <c r="G42" i="20"/>
  <c r="I42" i="19"/>
  <c r="F42" i="19"/>
  <c r="E2" i="19"/>
  <c r="H42" i="8"/>
  <c r="D42" i="8"/>
  <c r="E42" i="8"/>
  <c r="J43" i="18"/>
  <c r="H44" i="18"/>
  <c r="F46" i="18"/>
  <c r="H43" i="18"/>
  <c r="H46" i="18"/>
  <c r="I43" i="18"/>
  <c r="I46" i="18"/>
  <c r="I3" i="18"/>
  <c r="G43" i="18"/>
  <c r="K43" i="18"/>
  <c r="H3" i="8"/>
  <c r="F2" i="8"/>
  <c r="D3" i="8"/>
  <c r="E2" i="8"/>
  <c r="G3" i="8"/>
  <c r="G2" i="8"/>
  <c r="E3" i="8"/>
  <c r="H2" i="8"/>
  <c r="I3" i="8"/>
  <c r="D2" i="8"/>
  <c r="F3" i="8"/>
  <c r="I41" i="6" l="1"/>
  <c r="H41" i="6"/>
  <c r="D41" i="6"/>
  <c r="I40" i="6"/>
  <c r="H40" i="6"/>
  <c r="E40" i="6"/>
  <c r="D40" i="6"/>
  <c r="I39" i="6"/>
  <c r="H39" i="6"/>
  <c r="E36" i="6"/>
  <c r="D36" i="6"/>
  <c r="E35" i="6"/>
  <c r="D35" i="6"/>
  <c r="E31" i="6"/>
  <c r="D31" i="6"/>
  <c r="E30" i="6"/>
  <c r="D30" i="6"/>
  <c r="E29" i="6"/>
  <c r="D29" i="6"/>
  <c r="M28" i="6"/>
  <c r="L28" i="6"/>
  <c r="K28" i="6"/>
  <c r="J28" i="6"/>
  <c r="I28" i="6"/>
  <c r="H28" i="6"/>
  <c r="E15" i="6"/>
  <c r="D15" i="6"/>
  <c r="E4" i="6"/>
  <c r="D4" i="6"/>
</calcChain>
</file>

<file path=xl/sharedStrings.xml><?xml version="1.0" encoding="utf-8"?>
<sst xmlns="http://schemas.openxmlformats.org/spreadsheetml/2006/main" count="603" uniqueCount="190">
  <si>
    <t>Product</t>
  </si>
  <si>
    <t>Code</t>
  </si>
  <si>
    <t>MER</t>
  </si>
  <si>
    <t>Performance Fee</t>
  </si>
  <si>
    <t>G15</t>
  </si>
  <si>
    <t>G30</t>
  </si>
  <si>
    <t>G50</t>
  </si>
  <si>
    <t>G70</t>
  </si>
  <si>
    <t>G85</t>
  </si>
  <si>
    <t>G95</t>
  </si>
  <si>
    <t xml:space="preserve">  Australian Shares </t>
  </si>
  <si>
    <t>Backup Managers</t>
  </si>
  <si>
    <t>AB Managed Volatility Equities Fund</t>
  </si>
  <si>
    <t>ACM0006AU</t>
  </si>
  <si>
    <t>State Street Australian Equity</t>
  </si>
  <si>
    <t>SST0048AU</t>
  </si>
  <si>
    <t>SPDR S&amp;P/ASX 200 ETF</t>
  </si>
  <si>
    <t>STW</t>
  </si>
  <si>
    <t>Firetrail Australian High Conviction Fund - Class A</t>
  </si>
  <si>
    <t>WHT3810AU</t>
  </si>
  <si>
    <t>Lazard Select Aust Equity Fund</t>
  </si>
  <si>
    <t>LAZ0013AU</t>
  </si>
  <si>
    <t>Investors Mutual Australian Smaller Companies Fund</t>
  </si>
  <si>
    <t>IML0001AU</t>
  </si>
  <si>
    <t>Spheria Australian Smaller Companies Fund</t>
  </si>
  <si>
    <t>WHT0008AU</t>
  </si>
  <si>
    <t xml:space="preserve">  International Shares </t>
  </si>
  <si>
    <t>Antipodes Global Fund</t>
  </si>
  <si>
    <t>IOF0045AU</t>
  </si>
  <si>
    <t>Platinum International Fund</t>
  </si>
  <si>
    <t>PLA0002AU</t>
  </si>
  <si>
    <t>State Street Global Equity Fund</t>
  </si>
  <si>
    <t>SST0050AU</t>
  </si>
  <si>
    <t>AB Global Equities Fund</t>
  </si>
  <si>
    <t>ACM0009AU</t>
  </si>
  <si>
    <t>Magellan Global Fund (Hedged)</t>
  </si>
  <si>
    <t>MGE0007AU</t>
  </si>
  <si>
    <t>Capital Group New Perspectives Fund (Hedged)</t>
  </si>
  <si>
    <t>CIM0008AU</t>
  </si>
  <si>
    <t>Vanguard MSCI International Small Companies Index ETF</t>
  </si>
  <si>
    <t>VISM</t>
  </si>
  <si>
    <t>Vanguard International Small Companies Fund</t>
  </si>
  <si>
    <t>VAN0021AU</t>
  </si>
  <si>
    <t>  Aus REITs and Infra</t>
  </si>
  <si>
    <t>Vanguard Australian Property Securities Index ETF</t>
  </si>
  <si>
    <t>VAP</t>
  </si>
  <si>
    <t>Vanguard Property Securities Index Fund</t>
  </si>
  <si>
    <t>VAN0004AU</t>
  </si>
  <si>
    <t xml:space="preserve">  Global REITs</t>
  </si>
  <si>
    <t>Vanguard International Property Securities Index Fund (Hedged)</t>
  </si>
  <si>
    <t>VAN0019AU</t>
  </si>
  <si>
    <t>Global Infra</t>
  </si>
  <si>
    <t>CFS Global Listed Infrastructure Securities — Class A</t>
  </si>
  <si>
    <t>FSF1241AU</t>
  </si>
  <si>
    <t>Magellan Infrastructure Fund</t>
  </si>
  <si>
    <t>MGE0002AU</t>
  </si>
  <si>
    <t xml:space="preserve">  Diversified Alternatives</t>
  </si>
  <si>
    <t>Partners Group Global Multi-Asset Fund</t>
  </si>
  <si>
    <t>ETL0431AU</t>
  </si>
  <si>
    <t>Underlying</t>
  </si>
  <si>
    <t>Firetrail Absolute Return Fund - Class A</t>
  </si>
  <si>
    <t>WHT5134AU</t>
  </si>
  <si>
    <t>CFM Institutional Systematic Diversified Trust A</t>
  </si>
  <si>
    <t>PIM0034AU</t>
  </si>
  <si>
    <t>INVESCO Wholesale Global Targeted Returns Fund — Class A</t>
  </si>
  <si>
    <t>GTU0109AU</t>
  </si>
  <si>
    <t xml:space="preserve">  Australian Bonds</t>
  </si>
  <si>
    <t>Janus Henderson Tactical Income Fund</t>
  </si>
  <si>
    <t>IOF0145AU</t>
  </si>
  <si>
    <t>Macquarie Income Opportunities Fund</t>
  </si>
  <si>
    <t>MAQ0277AU</t>
  </si>
  <si>
    <t>Legg Mason Western Asset Australian Bond Fund — Class A</t>
  </si>
  <si>
    <t>SSB0122AU</t>
  </si>
  <si>
    <t xml:space="preserve">  International Bonds</t>
  </si>
  <si>
    <t>Bentham Global Income Fund</t>
  </si>
  <si>
    <t>CSA0038AU</t>
  </si>
  <si>
    <t>PIMCO Global Bond Fund — Wholesale Class</t>
  </si>
  <si>
    <t>ETL0018AU</t>
  </si>
  <si>
    <t xml:space="preserve">  Cash</t>
  </si>
  <si>
    <t>Pendal Enhanced Cash Fund</t>
  </si>
  <si>
    <t>WFS0377AU</t>
  </si>
  <si>
    <t>Cash Management Trust</t>
  </si>
  <si>
    <t>Janus Henderson Cash Enhanced Fund</t>
  </si>
  <si>
    <t>IOF0047AU</t>
  </si>
  <si>
    <t>Kapstream Absolute Return Income Fund</t>
  </si>
  <si>
    <t>HOW0052AU</t>
  </si>
  <si>
    <t>Janus Henderson Australian Fixed Interest Fund</t>
  </si>
  <si>
    <t>IOF0046AU</t>
  </si>
  <si>
    <t>Perpetual Wholesale Diversified Income Fund</t>
  </si>
  <si>
    <t>PER0260AU</t>
  </si>
  <si>
    <t>JPMorgan Global Strategic Bond Fund</t>
  </si>
  <si>
    <t>PER0727AU</t>
  </si>
  <si>
    <t>Colchester Global Government Bond Fund</t>
  </si>
  <si>
    <t>ETL5525AU</t>
  </si>
  <si>
    <t>BetaShares Australian High Interest Cash ETF</t>
  </si>
  <si>
    <t>AAA</t>
  </si>
  <si>
    <t>Resolution Capital Global Property Securities Fund</t>
  </si>
  <si>
    <t>WHT0015AU</t>
  </si>
  <si>
    <t>BT Panorama</t>
  </si>
  <si>
    <t>CFS First Wrap</t>
  </si>
  <si>
    <t>HUB24</t>
  </si>
  <si>
    <t>NetWealth</t>
  </si>
  <si>
    <t>Yes</t>
  </si>
  <si>
    <t>No</t>
  </si>
  <si>
    <t>FSF0905AU</t>
  </si>
  <si>
    <t>Netwealth</t>
  </si>
  <si>
    <t>Kapstream Absolute Return Income</t>
  </si>
  <si>
    <t>Janus Henderson Australian Fxd Intst</t>
  </si>
  <si>
    <t>Janus Henderson Cash Enhanced</t>
  </si>
  <si>
    <t>OnePath</t>
  </si>
  <si>
    <t>ETL0071AU</t>
  </si>
  <si>
    <t>One Path</t>
  </si>
  <si>
    <t>Pendal Smaller Companies Fund</t>
  </si>
  <si>
    <t>RFA0819AU</t>
  </si>
  <si>
    <t>Magellan Global Fund</t>
  </si>
  <si>
    <t>MGE0001AU</t>
  </si>
  <si>
    <t>Vanguard Wholesale International Shares Index Fund (Hedged)</t>
  </si>
  <si>
    <t>VAN0105AU</t>
  </si>
  <si>
    <t>T. Rowe Price Global Equity Fund</t>
  </si>
  <si>
    <t>OnePath Global Property Securities Index Fund</t>
  </si>
  <si>
    <t>MMF1509AU</t>
  </si>
  <si>
    <t>RARE Infrastructure Value Fund — Hedged</t>
  </si>
  <si>
    <t>TGP0008AU</t>
  </si>
  <si>
    <t>Total Growth Allocation</t>
  </si>
  <si>
    <t>Total Defensive Allocation</t>
  </si>
  <si>
    <t>Strategy</t>
  </si>
  <si>
    <t>APIR/Ticker</t>
  </si>
  <si>
    <t>Defensive</t>
  </si>
  <si>
    <t>Conservative</t>
  </si>
  <si>
    <t>Balanced</t>
  </si>
  <si>
    <t>Growth</t>
  </si>
  <si>
    <t>High Growth</t>
  </si>
  <si>
    <t>High Growth Plus</t>
  </si>
  <si>
    <t>Plato Australian Shares Income Fund</t>
  </si>
  <si>
    <t>WHT0039AU</t>
  </si>
  <si>
    <t>Vertium Equity Income Fund</t>
  </si>
  <si>
    <t>OPS1827AU</t>
  </si>
  <si>
    <t>GSF0001AU</t>
  </si>
  <si>
    <t>Talaria Global Equity Fund - Wholesale Units</t>
  </si>
  <si>
    <t>AUS0035AU</t>
  </si>
  <si>
    <t>PIMCO Income Fund — Wholesale Class</t>
  </si>
  <si>
    <t>ETL0458AU</t>
  </si>
  <si>
    <t>Platform Cash</t>
  </si>
  <si>
    <t>Epoch Global Equity Shareholder Yield (Hedged) Fund</t>
  </si>
  <si>
    <t>Orange shading denotes that the this Fund/ETF is a platform specific substitute as the primary model portfolio Fund/ETF is unavailable on this platform menu.</t>
  </si>
  <si>
    <t>Term Deposits</t>
  </si>
  <si>
    <t>Colonial First State First Choice</t>
  </si>
  <si>
    <t>Macquarie Accumulator</t>
  </si>
  <si>
    <t>Mentor</t>
  </si>
  <si>
    <t>SCH0047AU</t>
  </si>
  <si>
    <t>Schroder Real Return CPI Plus 5% Fund — Wholesale Class</t>
  </si>
  <si>
    <t>iShares International Equity Index Fund</t>
  </si>
  <si>
    <t>BGL0106AU</t>
  </si>
  <si>
    <t>There are insufficient Funds on the investment menu to construct retirement model portfolios for the following platforms:</t>
  </si>
  <si>
    <t>JPMorgan Global Macro Opportunities Fund</t>
  </si>
  <si>
    <t>PER0758AU</t>
  </si>
  <si>
    <t>FSF0075AU</t>
  </si>
  <si>
    <t>First Sentier Global Listed Infrastructure Securities — Class A</t>
  </si>
  <si>
    <t>First Sentier Wholesale Strategic Cash Fund</t>
  </si>
  <si>
    <t>ICR</t>
  </si>
  <si>
    <t xml:space="preserve">Investment Style </t>
  </si>
  <si>
    <t xml:space="preserve">Low Vol - Core/Style Neutral </t>
  </si>
  <si>
    <t xml:space="preserve">Aust Large - Income Dividend Focused </t>
  </si>
  <si>
    <t xml:space="preserve">Aust Large - Income Specialised </t>
  </si>
  <si>
    <t>Low Vol - Quantitative - Active currency</t>
  </si>
  <si>
    <t>Glob Large - Income Dividend Focused (H)</t>
  </si>
  <si>
    <t xml:space="preserve">Glob Large - Income Specialised </t>
  </si>
  <si>
    <t>Charter Hall Maxim Property Securities Fund</t>
  </si>
  <si>
    <t>COL0001AU</t>
  </si>
  <si>
    <t>Australian REITs</t>
  </si>
  <si>
    <t>Resolution Capital Global Property Securities Fund (Hedged) — Series II</t>
  </si>
  <si>
    <t>IOF0081AU</t>
  </si>
  <si>
    <t>Global REITs H</t>
  </si>
  <si>
    <t>Infrastructure (H)</t>
  </si>
  <si>
    <t>Growth Alt - Private Equity</t>
  </si>
  <si>
    <t>Global Macro</t>
  </si>
  <si>
    <t>Aust. Unconstrained Bond</t>
  </si>
  <si>
    <t>Aust Bonds - Bond and Credit</t>
  </si>
  <si>
    <t>Global Bond and Credit</t>
  </si>
  <si>
    <t xml:space="preserve">Global. Alternative Income </t>
  </si>
  <si>
    <t>Global Bond - Sovereign Bonds</t>
  </si>
  <si>
    <t>Short Term Income</t>
  </si>
  <si>
    <t>Term Deposits or Platform Cash</t>
  </si>
  <si>
    <t>Strategic Cash</t>
  </si>
  <si>
    <t>Hedging Ratio</t>
  </si>
  <si>
    <t>Global Large Cap - Broad Cap Passive</t>
  </si>
  <si>
    <t>Value AH</t>
  </si>
  <si>
    <t>Man AHL Alpha</t>
  </si>
  <si>
    <t>MAN0002AU</t>
  </si>
  <si>
    <t>Multi Asset - Real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</si>
</sst>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10" borderId="6" applyNumberFormat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9" fontId="2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wrapText="1"/>
    </xf>
    <xf numFmtId="0" fontId="0" fillId="7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8" borderId="0" xfId="0" applyFont="1" applyFill="1"/>
    <xf numFmtId="0" fontId="2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0" fillId="6" borderId="0" xfId="0" applyFill="1" applyAlignment="1">
      <alignment wrapText="1"/>
    </xf>
    <xf numFmtId="0" fontId="0" fillId="0" borderId="0" xfId="0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9" borderId="0" xfId="0" applyFont="1" applyFill="1"/>
    <xf numFmtId="10" fontId="2" fillId="9" borderId="4" xfId="1" applyNumberFormat="1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0" fontId="2" fillId="2" borderId="4" xfId="1" applyNumberFormat="1" applyFont="1" applyFill="1" applyBorder="1"/>
    <xf numFmtId="10" fontId="2" fillId="2" borderId="5" xfId="1" applyNumberFormat="1" applyFont="1" applyFill="1" applyBorder="1"/>
    <xf numFmtId="10" fontId="2" fillId="2" borderId="0" xfId="0" applyNumberFormat="1" applyFont="1" applyFill="1"/>
    <xf numFmtId="164" fontId="2" fillId="2" borderId="0" xfId="1" applyNumberFormat="1" applyFont="1" applyFill="1"/>
    <xf numFmtId="10" fontId="2" fillId="9" borderId="0" xfId="1" applyNumberFormat="1" applyFont="1" applyFill="1" applyAlignment="1">
      <alignment horizontal="center" vertical="center"/>
    </xf>
    <xf numFmtId="0" fontId="3" fillId="10" borderId="6" xfId="2"/>
    <xf numFmtId="0" fontId="0" fillId="0" borderId="0" xfId="0" applyAlignment="1">
      <alignment horizontal="center"/>
    </xf>
  </cellXfs>
  <cellStyles count="3">
    <cellStyle name="Input" xfId="2" builtinId="20"/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28E1F0FA-B473-49F5-8C83-B24734B3F10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59252-A9D9-417E-9BFF-2DB3E5A1681C}">
  <sheetPr>
    <tabColor rgb="FF7030A0"/>
    <pageSetUpPr fitToPage="1"/>
  </sheetPr>
  <dimension ref="A1:Q46"/>
  <sheetViews>
    <sheetView zoomScale="90" zoomScaleNormal="90" workbookViewId="0">
      <pane xSplit="5" topLeftCell="F1" activePane="topRight" state="frozen"/>
      <selection pane="topRight" activeCell="A17" sqref="A17:B17"/>
    </sheetView>
  </sheetViews>
  <sheetFormatPr defaultRowHeight="14.25" x14ac:dyDescent="0.45"/>
  <cols>
    <col min="1" max="1" width="68.59765625" bestFit="1" customWidth="1"/>
    <col min="2" max="2" width="11.265625" customWidth="1"/>
    <col min="3" max="3" width="39.796875" customWidth="1"/>
    <col min="4" max="5" width="5.796875" style="29" bestFit="1" customWidth="1"/>
    <col min="6" max="10" width="15.1328125" style="29" customWidth="1"/>
    <col min="11" max="11" width="16.19921875" style="29" customWidth="1"/>
    <col min="13" max="13" width="44" bestFit="1" customWidth="1"/>
    <col min="14" max="14" width="12.3984375" customWidth="1"/>
    <col min="16" max="16" width="23.73046875" customWidth="1"/>
    <col min="17" max="17" width="11.3984375" customWidth="1"/>
  </cols>
  <sheetData>
    <row r="1" spans="1:17" ht="14.65" thickBot="1" x14ac:dyDescent="0.5">
      <c r="A1" s="24"/>
      <c r="B1" s="24"/>
      <c r="C1" s="24"/>
      <c r="D1" s="24"/>
      <c r="E1" s="24"/>
      <c r="F1" s="30" t="s">
        <v>4</v>
      </c>
      <c r="G1" s="30" t="s">
        <v>5</v>
      </c>
      <c r="H1" s="30" t="s">
        <v>6</v>
      </c>
      <c r="I1" s="30" t="s">
        <v>7</v>
      </c>
      <c r="J1" s="30" t="s">
        <v>8</v>
      </c>
      <c r="K1" s="30" t="s">
        <v>9</v>
      </c>
    </row>
    <row r="2" spans="1:17" x14ac:dyDescent="0.45">
      <c r="A2" s="24" t="s">
        <v>125</v>
      </c>
      <c r="B2" s="24" t="s">
        <v>126</v>
      </c>
      <c r="C2" s="24" t="s">
        <v>160</v>
      </c>
      <c r="D2" s="24" t="s">
        <v>2</v>
      </c>
      <c r="E2" s="31" t="s">
        <v>159</v>
      </c>
      <c r="F2" s="32" t="s">
        <v>127</v>
      </c>
      <c r="G2" s="32" t="s">
        <v>128</v>
      </c>
      <c r="H2" s="32" t="s">
        <v>129</v>
      </c>
      <c r="I2" s="32" t="s">
        <v>130</v>
      </c>
      <c r="J2" s="32" t="s">
        <v>131</v>
      </c>
      <c r="K2" s="32" t="s">
        <v>132</v>
      </c>
    </row>
    <row r="3" spans="1:17" x14ac:dyDescent="0.45">
      <c r="A3" s="3" t="s">
        <v>123</v>
      </c>
      <c r="B3" s="20"/>
      <c r="C3" s="20"/>
      <c r="D3" s="20"/>
      <c r="E3" s="21"/>
      <c r="F3" s="33">
        <f t="shared" ref="F3:K3" si="0">F6+F11+F16+F19+F22+(0.5*F25)</f>
        <v>0.15000000000000002</v>
      </c>
      <c r="G3" s="33">
        <f t="shared" si="0"/>
        <v>0.30000000000000004</v>
      </c>
      <c r="H3" s="33">
        <f t="shared" si="0"/>
        <v>0.5</v>
      </c>
      <c r="I3" s="33">
        <f t="shared" si="0"/>
        <v>0.70000000000000018</v>
      </c>
      <c r="J3" s="33">
        <f t="shared" si="0"/>
        <v>0.85000000000000009</v>
      </c>
      <c r="K3" s="33">
        <f t="shared" si="0"/>
        <v>0.95000000000000018</v>
      </c>
    </row>
    <row r="4" spans="1:17" x14ac:dyDescent="0.45">
      <c r="A4" s="3" t="s">
        <v>124</v>
      </c>
      <c r="B4" s="20"/>
      <c r="C4" s="20"/>
      <c r="D4" s="20"/>
      <c r="E4" s="21"/>
      <c r="F4" s="33">
        <f>SUM(F29,F33,F38,(F25*0.5))</f>
        <v>0.85</v>
      </c>
      <c r="G4" s="33">
        <f t="shared" ref="G4:K4" si="1">SUM(G29,G33,G38,(G25*0.5))</f>
        <v>0.70000000000000018</v>
      </c>
      <c r="H4" s="33">
        <f t="shared" si="1"/>
        <v>0.5</v>
      </c>
      <c r="I4" s="33">
        <f t="shared" si="1"/>
        <v>0.3</v>
      </c>
      <c r="J4" s="33">
        <f t="shared" si="1"/>
        <v>0.15000000000000002</v>
      </c>
      <c r="K4" s="33">
        <f t="shared" si="1"/>
        <v>0.05</v>
      </c>
    </row>
    <row r="5" spans="1:17" x14ac:dyDescent="0.45">
      <c r="F5" s="34"/>
      <c r="G5" s="34"/>
      <c r="H5" s="34"/>
      <c r="I5" s="34"/>
      <c r="J5" s="34"/>
      <c r="K5" s="34"/>
    </row>
    <row r="6" spans="1:17" x14ac:dyDescent="0.45">
      <c r="A6" s="35" t="s">
        <v>10</v>
      </c>
      <c r="B6" s="35"/>
      <c r="C6" s="35"/>
      <c r="D6" s="35"/>
      <c r="E6" s="35"/>
      <c r="F6" s="36">
        <f t="shared" ref="F6:K6" si="2">SUM(F7:F9)</f>
        <v>0.05</v>
      </c>
      <c r="G6" s="36">
        <f t="shared" si="2"/>
        <v>0.1</v>
      </c>
      <c r="H6" s="36">
        <f t="shared" si="2"/>
        <v>0.18</v>
      </c>
      <c r="I6" s="36">
        <f t="shared" si="2"/>
        <v>0.25</v>
      </c>
      <c r="J6" s="36">
        <f t="shared" si="2"/>
        <v>0.31</v>
      </c>
      <c r="K6" s="36">
        <f t="shared" si="2"/>
        <v>0.38</v>
      </c>
    </row>
    <row r="7" spans="1:17" x14ac:dyDescent="0.45">
      <c r="A7" t="s">
        <v>12</v>
      </c>
      <c r="B7" t="s">
        <v>13</v>
      </c>
      <c r="C7" t="s">
        <v>161</v>
      </c>
      <c r="D7" s="8">
        <v>5.4999999999999997E-3</v>
      </c>
      <c r="E7" s="8">
        <v>5.4999999999999997E-3</v>
      </c>
      <c r="F7" s="37">
        <v>0.02</v>
      </c>
      <c r="G7" s="37">
        <v>0.03</v>
      </c>
      <c r="H7" s="37">
        <v>5.5E-2</v>
      </c>
      <c r="I7" s="37">
        <v>0.08</v>
      </c>
      <c r="J7" s="37">
        <v>0.09</v>
      </c>
      <c r="K7" s="37">
        <v>0.12</v>
      </c>
    </row>
    <row r="8" spans="1:17" x14ac:dyDescent="0.45">
      <c r="A8" t="s">
        <v>133</v>
      </c>
      <c r="B8" t="s">
        <v>134</v>
      </c>
      <c r="C8" t="s">
        <v>162</v>
      </c>
      <c r="D8" s="8">
        <v>8.9999999999999993E-3</v>
      </c>
      <c r="E8" s="8">
        <v>8.9999999999999993E-3</v>
      </c>
      <c r="F8" s="37">
        <v>0.02</v>
      </c>
      <c r="G8" s="37">
        <v>0.04</v>
      </c>
      <c r="H8" s="37">
        <v>7.0000000000000007E-2</v>
      </c>
      <c r="I8" s="37">
        <v>0.09</v>
      </c>
      <c r="J8" s="37">
        <v>0.11</v>
      </c>
      <c r="K8" s="37">
        <v>0.13</v>
      </c>
    </row>
    <row r="9" spans="1:17" x14ac:dyDescent="0.45">
      <c r="A9" t="s">
        <v>135</v>
      </c>
      <c r="B9" t="s">
        <v>136</v>
      </c>
      <c r="C9" t="s">
        <v>163</v>
      </c>
      <c r="D9" s="8">
        <v>9.7000000000000003E-3</v>
      </c>
      <c r="E9" s="8">
        <v>9.7000000000000003E-3</v>
      </c>
      <c r="F9" s="37">
        <v>0.01</v>
      </c>
      <c r="G9" s="37">
        <v>0.03</v>
      </c>
      <c r="H9" s="37">
        <v>5.5E-2</v>
      </c>
      <c r="I9" s="37">
        <v>0.08</v>
      </c>
      <c r="J9" s="37">
        <v>0.11</v>
      </c>
      <c r="K9" s="37">
        <v>0.13</v>
      </c>
    </row>
    <row r="10" spans="1:17" x14ac:dyDescent="0.45">
      <c r="F10" s="34"/>
      <c r="G10" s="34"/>
      <c r="H10" s="34"/>
      <c r="I10" s="34"/>
      <c r="J10" s="34"/>
      <c r="K10" s="34"/>
    </row>
    <row r="11" spans="1:17" ht="15.75" customHeight="1" x14ac:dyDescent="0.45">
      <c r="A11" s="35" t="s">
        <v>26</v>
      </c>
      <c r="B11" s="35"/>
      <c r="C11" s="35"/>
      <c r="D11" s="35"/>
      <c r="E11" s="35"/>
      <c r="F11" s="36">
        <f t="shared" ref="F11:K11" si="3">SUM(F12:F14)</f>
        <v>7.0000000000000007E-2</v>
      </c>
      <c r="G11" s="36">
        <f t="shared" si="3"/>
        <v>0.12</v>
      </c>
      <c r="H11" s="36">
        <f t="shared" si="3"/>
        <v>0.21000000000000002</v>
      </c>
      <c r="I11" s="36">
        <f t="shared" si="3"/>
        <v>0.3</v>
      </c>
      <c r="J11" s="36">
        <f t="shared" si="3"/>
        <v>0.38</v>
      </c>
      <c r="K11" s="36">
        <f t="shared" si="3"/>
        <v>0.46000000000000008</v>
      </c>
    </row>
    <row r="12" spans="1:17" x14ac:dyDescent="0.45">
      <c r="A12" t="s">
        <v>31</v>
      </c>
      <c r="B12" t="s">
        <v>32</v>
      </c>
      <c r="C12" t="s">
        <v>164</v>
      </c>
      <c r="D12" s="8">
        <v>9.7999999999999997E-3</v>
      </c>
      <c r="E12" s="8">
        <v>8.5000000000000006E-3</v>
      </c>
      <c r="F12" s="37">
        <v>0.02</v>
      </c>
      <c r="G12" s="37">
        <v>4.4999999999999998E-2</v>
      </c>
      <c r="H12" s="37">
        <v>7.4999999999999997E-2</v>
      </c>
      <c r="I12" s="37">
        <v>0.09</v>
      </c>
      <c r="J12" s="37">
        <v>0.11</v>
      </c>
      <c r="K12" s="37">
        <v>0.14000000000000001</v>
      </c>
    </row>
    <row r="13" spans="1:17" x14ac:dyDescent="0.45">
      <c r="A13" t="s">
        <v>143</v>
      </c>
      <c r="B13" t="s">
        <v>137</v>
      </c>
      <c r="C13" t="s">
        <v>165</v>
      </c>
      <c r="D13" s="8">
        <v>1.2999999999999999E-2</v>
      </c>
      <c r="E13" s="8">
        <v>1.2999999999999999E-2</v>
      </c>
      <c r="F13" s="37">
        <v>0.02</v>
      </c>
      <c r="G13" s="37">
        <v>0.02</v>
      </c>
      <c r="H13" s="37">
        <v>0.05</v>
      </c>
      <c r="I13" s="37">
        <v>0.09</v>
      </c>
      <c r="J13" s="37">
        <v>0.12</v>
      </c>
      <c r="K13" s="37">
        <v>0.16</v>
      </c>
      <c r="P13" s="14"/>
      <c r="Q13" s="14"/>
    </row>
    <row r="14" spans="1:17" x14ac:dyDescent="0.45">
      <c r="A14" t="s">
        <v>138</v>
      </c>
      <c r="B14" t="s">
        <v>139</v>
      </c>
      <c r="C14" t="s">
        <v>166</v>
      </c>
      <c r="D14" s="8">
        <v>1.2800000000000001E-2</v>
      </c>
      <c r="E14" s="8">
        <v>1.2800000000000001E-2</v>
      </c>
      <c r="F14" s="37">
        <v>0.03</v>
      </c>
      <c r="G14" s="37">
        <v>5.5E-2</v>
      </c>
      <c r="H14" s="37">
        <v>8.5000000000000006E-2</v>
      </c>
      <c r="I14" s="37">
        <v>0.12</v>
      </c>
      <c r="J14" s="37">
        <v>0.15</v>
      </c>
      <c r="K14" s="37">
        <v>0.16</v>
      </c>
    </row>
    <row r="15" spans="1:17" x14ac:dyDescent="0.45">
      <c r="F15" s="37"/>
      <c r="G15" s="37"/>
      <c r="H15" s="37"/>
      <c r="I15" s="34"/>
      <c r="J15" s="37"/>
      <c r="K15" s="37"/>
    </row>
    <row r="16" spans="1:17" x14ac:dyDescent="0.45">
      <c r="A16" s="35" t="s">
        <v>43</v>
      </c>
      <c r="B16" s="35"/>
      <c r="C16" s="35"/>
      <c r="D16" s="35"/>
      <c r="E16" s="35"/>
      <c r="F16" s="36">
        <f t="shared" ref="F16:K16" si="4">SUM(F17:F17)</f>
        <v>0</v>
      </c>
      <c r="G16" s="36">
        <f t="shared" si="4"/>
        <v>0</v>
      </c>
      <c r="H16" s="36">
        <f t="shared" si="4"/>
        <v>0</v>
      </c>
      <c r="I16" s="36">
        <f t="shared" si="4"/>
        <v>0.02</v>
      </c>
      <c r="J16" s="36">
        <f t="shared" si="4"/>
        <v>0.03</v>
      </c>
      <c r="K16" s="36">
        <f t="shared" si="4"/>
        <v>0</v>
      </c>
    </row>
    <row r="17" spans="1:11" x14ac:dyDescent="0.45">
      <c r="A17" t="s">
        <v>167</v>
      </c>
      <c r="B17" t="s">
        <v>168</v>
      </c>
      <c r="C17" t="s">
        <v>169</v>
      </c>
      <c r="D17" s="8">
        <v>9.4999999999999998E-3</v>
      </c>
      <c r="E17" s="8">
        <v>8.6999999999999994E-3</v>
      </c>
      <c r="F17" s="37"/>
      <c r="G17" s="37"/>
      <c r="H17" s="37"/>
      <c r="I17" s="37">
        <v>0.02</v>
      </c>
      <c r="J17" s="37">
        <v>0.03</v>
      </c>
      <c r="K17" s="37"/>
    </row>
    <row r="18" spans="1:11" x14ac:dyDescent="0.45">
      <c r="A18" s="6"/>
      <c r="B18" s="6"/>
      <c r="C18" s="6"/>
      <c r="D18" s="10"/>
      <c r="E18" s="10"/>
      <c r="F18" s="38"/>
      <c r="G18" s="38"/>
      <c r="H18" s="38"/>
      <c r="I18" s="38"/>
      <c r="J18" s="38"/>
      <c r="K18" s="38"/>
    </row>
    <row r="19" spans="1:11" x14ac:dyDescent="0.45">
      <c r="A19" s="35" t="s">
        <v>48</v>
      </c>
      <c r="B19" s="35"/>
      <c r="C19" s="35"/>
      <c r="D19" s="35"/>
      <c r="E19" s="35"/>
      <c r="F19" s="36">
        <f t="shared" ref="F19:K19" si="5">SUM(F20:F20)</f>
        <v>0</v>
      </c>
      <c r="G19" s="36">
        <f t="shared" si="5"/>
        <v>0.02</v>
      </c>
      <c r="H19" s="36">
        <f t="shared" si="5"/>
        <v>0.04</v>
      </c>
      <c r="I19" s="36">
        <f t="shared" si="5"/>
        <v>0.03</v>
      </c>
      <c r="J19" s="36">
        <f t="shared" si="5"/>
        <v>0.04</v>
      </c>
      <c r="K19" s="36">
        <f t="shared" si="5"/>
        <v>0.04</v>
      </c>
    </row>
    <row r="20" spans="1:11" x14ac:dyDescent="0.45">
      <c r="A20" t="s">
        <v>170</v>
      </c>
      <c r="B20" t="s">
        <v>171</v>
      </c>
      <c r="C20" t="s">
        <v>172</v>
      </c>
      <c r="D20" s="8">
        <v>1.0500000000000001E-2</v>
      </c>
      <c r="E20" s="8">
        <v>1.0500000000000001E-2</v>
      </c>
      <c r="F20" s="37"/>
      <c r="G20" s="37">
        <v>0.02</v>
      </c>
      <c r="H20" s="37">
        <v>0.04</v>
      </c>
      <c r="I20" s="37">
        <v>0.03</v>
      </c>
      <c r="J20" s="37">
        <v>0.04</v>
      </c>
      <c r="K20" s="37">
        <v>0.04</v>
      </c>
    </row>
    <row r="21" spans="1:11" x14ac:dyDescent="0.45">
      <c r="D21" s="8"/>
      <c r="E21" s="8"/>
      <c r="F21" s="39"/>
      <c r="G21" s="39"/>
      <c r="H21" s="39"/>
      <c r="I21" s="39"/>
      <c r="J21" s="39"/>
      <c r="K21" s="39"/>
    </row>
    <row r="22" spans="1:11" x14ac:dyDescent="0.45">
      <c r="A22" s="35" t="s">
        <v>51</v>
      </c>
      <c r="B22" s="35"/>
      <c r="C22" s="35"/>
      <c r="D22" s="35"/>
      <c r="E22" s="35"/>
      <c r="F22" s="36">
        <f t="shared" ref="F22:K22" si="6">F23</f>
        <v>0.03</v>
      </c>
      <c r="G22" s="36">
        <f t="shared" si="6"/>
        <v>0.03</v>
      </c>
      <c r="H22" s="36">
        <f t="shared" si="6"/>
        <v>0.04</v>
      </c>
      <c r="I22" s="36">
        <f t="shared" si="6"/>
        <v>0.06</v>
      </c>
      <c r="J22" s="36">
        <f t="shared" si="6"/>
        <v>0.06</v>
      </c>
      <c r="K22" s="36">
        <f t="shared" si="6"/>
        <v>0.04</v>
      </c>
    </row>
    <row r="23" spans="1:11" x14ac:dyDescent="0.45">
      <c r="A23" t="s">
        <v>157</v>
      </c>
      <c r="B23" t="s">
        <v>53</v>
      </c>
      <c r="C23" t="s">
        <v>173</v>
      </c>
      <c r="D23" s="8">
        <v>1.01E-2</v>
      </c>
      <c r="E23" s="8">
        <v>1.0200000000000001E-2</v>
      </c>
      <c r="F23" s="37">
        <v>0.03</v>
      </c>
      <c r="G23" s="37">
        <v>0.03</v>
      </c>
      <c r="H23" s="37">
        <v>0.04</v>
      </c>
      <c r="I23" s="37">
        <v>0.06</v>
      </c>
      <c r="J23" s="37">
        <v>0.06</v>
      </c>
      <c r="K23" s="37">
        <v>0.04</v>
      </c>
    </row>
    <row r="24" spans="1:11" x14ac:dyDescent="0.45">
      <c r="F24" s="34"/>
      <c r="G24" s="34"/>
      <c r="H24" s="34"/>
      <c r="I24" s="34"/>
      <c r="J24" s="34"/>
      <c r="K24" s="34"/>
    </row>
    <row r="25" spans="1:11" x14ac:dyDescent="0.45">
      <c r="A25" s="35" t="s">
        <v>56</v>
      </c>
      <c r="B25" s="35"/>
      <c r="C25" s="35"/>
      <c r="D25" s="35"/>
      <c r="E25" s="35"/>
      <c r="F25" s="36">
        <f t="shared" ref="F25:K25" si="7">SUM(F26:F27)</f>
        <v>0</v>
      </c>
      <c r="G25" s="36">
        <f t="shared" si="7"/>
        <v>0.06</v>
      </c>
      <c r="H25" s="36">
        <f t="shared" si="7"/>
        <v>0.06</v>
      </c>
      <c r="I25" s="36">
        <f t="shared" si="7"/>
        <v>0.08</v>
      </c>
      <c r="J25" s="36">
        <f t="shared" si="7"/>
        <v>0.06</v>
      </c>
      <c r="K25" s="36">
        <f t="shared" si="7"/>
        <v>0.06</v>
      </c>
    </row>
    <row r="26" spans="1:11" x14ac:dyDescent="0.45">
      <c r="A26" t="s">
        <v>57</v>
      </c>
      <c r="B26" t="s">
        <v>58</v>
      </c>
      <c r="C26" t="s">
        <v>174</v>
      </c>
      <c r="D26" s="8">
        <v>1.4999999999999999E-2</v>
      </c>
      <c r="E26" s="8">
        <v>8.9999999999999993E-3</v>
      </c>
      <c r="F26" s="37"/>
      <c r="G26" s="37">
        <v>0.03</v>
      </c>
      <c r="H26" s="37">
        <v>0.03</v>
      </c>
      <c r="I26" s="37">
        <v>0.04</v>
      </c>
      <c r="J26" s="37">
        <v>0.03</v>
      </c>
      <c r="K26" s="37">
        <v>0.03</v>
      </c>
    </row>
    <row r="27" spans="1:11" x14ac:dyDescent="0.45">
      <c r="A27" t="s">
        <v>154</v>
      </c>
      <c r="B27" t="s">
        <v>155</v>
      </c>
      <c r="C27" t="s">
        <v>175</v>
      </c>
      <c r="D27" s="8">
        <v>8.0000000000000002E-3</v>
      </c>
      <c r="E27" s="8">
        <v>8.0000000000000002E-3</v>
      </c>
      <c r="F27" s="37"/>
      <c r="G27" s="37">
        <v>0.03</v>
      </c>
      <c r="H27" s="37">
        <v>0.03</v>
      </c>
      <c r="I27" s="37">
        <v>0.04</v>
      </c>
      <c r="J27" s="37">
        <v>0.03</v>
      </c>
      <c r="K27" s="37">
        <v>0.03</v>
      </c>
    </row>
    <row r="28" spans="1:11" x14ac:dyDescent="0.45">
      <c r="F28" s="34"/>
      <c r="G28" s="34"/>
      <c r="H28" s="34"/>
      <c r="I28" s="34"/>
      <c r="J28" s="34"/>
      <c r="K28" s="34"/>
    </row>
    <row r="29" spans="1:11" x14ac:dyDescent="0.45">
      <c r="A29" s="35" t="s">
        <v>66</v>
      </c>
      <c r="B29" s="35"/>
      <c r="C29" s="35"/>
      <c r="D29" s="35"/>
      <c r="E29" s="35"/>
      <c r="F29" s="36">
        <f>SUM(F30:F31)</f>
        <v>0.28000000000000003</v>
      </c>
      <c r="G29" s="36">
        <f t="shared" ref="G29:K29" si="8">SUM(G30:G31)</f>
        <v>0.24000000000000002</v>
      </c>
      <c r="H29" s="36">
        <f t="shared" si="8"/>
        <v>0.17</v>
      </c>
      <c r="I29" s="36">
        <f t="shared" si="8"/>
        <v>0.1</v>
      </c>
      <c r="J29" s="36">
        <f t="shared" si="8"/>
        <v>0.05</v>
      </c>
      <c r="K29" s="36">
        <f t="shared" si="8"/>
        <v>0</v>
      </c>
    </row>
    <row r="30" spans="1:11" x14ac:dyDescent="0.45">
      <c r="A30" t="s">
        <v>67</v>
      </c>
      <c r="B30" t="s">
        <v>68</v>
      </c>
      <c r="C30" t="s">
        <v>176</v>
      </c>
      <c r="D30" s="8">
        <v>4.4999999999999997E-3</v>
      </c>
      <c r="E30" s="8">
        <v>4.4999999999999997E-3</v>
      </c>
      <c r="F30" s="40">
        <v>0.15</v>
      </c>
      <c r="G30" s="40">
        <v>0.14000000000000001</v>
      </c>
      <c r="H30" s="40">
        <v>0.1</v>
      </c>
      <c r="I30" s="40">
        <v>0.06</v>
      </c>
      <c r="J30" s="40">
        <v>0.03</v>
      </c>
      <c r="K30" s="40"/>
    </row>
    <row r="31" spans="1:11" x14ac:dyDescent="0.45">
      <c r="A31" t="s">
        <v>71</v>
      </c>
      <c r="B31" t="s">
        <v>72</v>
      </c>
      <c r="C31" t="s">
        <v>177</v>
      </c>
      <c r="D31" s="8">
        <v>4.1999999999999997E-3</v>
      </c>
      <c r="E31" s="8">
        <v>4.1999999999999997E-3</v>
      </c>
      <c r="F31" s="40">
        <v>0.13</v>
      </c>
      <c r="G31" s="40">
        <v>0.1</v>
      </c>
      <c r="H31" s="40">
        <v>7.0000000000000007E-2</v>
      </c>
      <c r="I31" s="40">
        <v>0.04</v>
      </c>
      <c r="J31" s="40">
        <v>0.02</v>
      </c>
      <c r="K31" s="40"/>
    </row>
    <row r="32" spans="1:11" x14ac:dyDescent="0.45">
      <c r="A32" s="6"/>
      <c r="B32" s="6"/>
      <c r="C32" s="6"/>
      <c r="D32" s="10"/>
      <c r="E32" s="10"/>
      <c r="F32" s="38"/>
      <c r="G32" s="38"/>
      <c r="H32" s="38"/>
      <c r="I32" s="38"/>
      <c r="J32" s="38"/>
      <c r="K32" s="38"/>
    </row>
    <row r="33" spans="1:11" x14ac:dyDescent="0.45">
      <c r="A33" s="35" t="s">
        <v>73</v>
      </c>
      <c r="B33" s="35"/>
      <c r="C33" s="35"/>
      <c r="D33" s="35"/>
      <c r="E33" s="35"/>
      <c r="F33" s="36">
        <f>SUM(F34:F36)</f>
        <v>0.25</v>
      </c>
      <c r="G33" s="36">
        <f t="shared" ref="G33:K33" si="9">SUM(G34:G36)</f>
        <v>0.21000000000000002</v>
      </c>
      <c r="H33" s="36">
        <f t="shared" si="9"/>
        <v>0.18</v>
      </c>
      <c r="I33" s="36">
        <f t="shared" si="9"/>
        <v>0.1</v>
      </c>
      <c r="J33" s="36">
        <f t="shared" si="9"/>
        <v>0.05</v>
      </c>
      <c r="K33" s="36">
        <f t="shared" si="9"/>
        <v>0</v>
      </c>
    </row>
    <row r="34" spans="1:11" x14ac:dyDescent="0.45">
      <c r="A34" t="s">
        <v>140</v>
      </c>
      <c r="B34" t="s">
        <v>141</v>
      </c>
      <c r="C34" t="s">
        <v>178</v>
      </c>
      <c r="D34" s="8">
        <v>9.1000000000000004E-3</v>
      </c>
      <c r="E34" s="8">
        <v>9.1000000000000004E-3</v>
      </c>
      <c r="F34" s="40">
        <v>0.09</v>
      </c>
      <c r="G34" s="40">
        <v>0.08</v>
      </c>
      <c r="H34" s="40">
        <v>7.0000000000000007E-2</v>
      </c>
      <c r="I34" s="40">
        <v>3.5000000000000003E-2</v>
      </c>
      <c r="J34" s="40">
        <v>0.03</v>
      </c>
      <c r="K34" s="40"/>
    </row>
    <row r="35" spans="1:11" x14ac:dyDescent="0.45">
      <c r="A35" t="s">
        <v>69</v>
      </c>
      <c r="B35" t="s">
        <v>70</v>
      </c>
      <c r="C35" t="s">
        <v>179</v>
      </c>
      <c r="D35" s="8">
        <v>5.1000000000000004E-3</v>
      </c>
      <c r="E35" s="8">
        <v>5.1000000000000004E-3</v>
      </c>
      <c r="F35" s="40">
        <v>0.08</v>
      </c>
      <c r="G35" s="40">
        <v>0.06</v>
      </c>
      <c r="H35" s="40">
        <v>0.05</v>
      </c>
      <c r="I35" s="40">
        <v>0.03</v>
      </c>
      <c r="J35" s="40"/>
      <c r="K35" s="40"/>
    </row>
    <row r="36" spans="1:11" x14ac:dyDescent="0.45">
      <c r="A36" t="s">
        <v>92</v>
      </c>
      <c r="B36" t="s">
        <v>93</v>
      </c>
      <c r="C36" t="s">
        <v>180</v>
      </c>
      <c r="D36" s="8">
        <v>6.4000000000000003E-3</v>
      </c>
      <c r="E36" s="8">
        <v>6.4000000000000003E-3</v>
      </c>
      <c r="F36" s="40">
        <v>0.08</v>
      </c>
      <c r="G36" s="40">
        <v>7.0000000000000007E-2</v>
      </c>
      <c r="H36" s="40">
        <v>0.06</v>
      </c>
      <c r="I36" s="40">
        <v>3.5000000000000003E-2</v>
      </c>
      <c r="J36" s="40">
        <v>0.02</v>
      </c>
      <c r="K36" s="40"/>
    </row>
    <row r="37" spans="1:11" x14ac:dyDescent="0.45">
      <c r="F37" s="34"/>
      <c r="G37" s="34"/>
      <c r="H37" s="34"/>
      <c r="I37" s="34"/>
      <c r="J37" s="34"/>
      <c r="K37" s="34"/>
    </row>
    <row r="38" spans="1:11" x14ac:dyDescent="0.45">
      <c r="A38" s="35" t="s">
        <v>78</v>
      </c>
      <c r="B38" s="35"/>
      <c r="C38" s="35"/>
      <c r="D38" s="35"/>
      <c r="E38" s="35"/>
      <c r="F38" s="36">
        <f>SUM(F39:F41)</f>
        <v>0.31999999999999995</v>
      </c>
      <c r="G38" s="36">
        <f t="shared" ref="G38:K38" si="10">SUM(G39:G41)</f>
        <v>0.22000000000000003</v>
      </c>
      <c r="H38" s="36">
        <f t="shared" si="10"/>
        <v>0.12000000000000001</v>
      </c>
      <c r="I38" s="36">
        <f t="shared" si="10"/>
        <v>0.06</v>
      </c>
      <c r="J38" s="36">
        <f t="shared" si="10"/>
        <v>0.02</v>
      </c>
      <c r="K38" s="36">
        <f t="shared" si="10"/>
        <v>0.02</v>
      </c>
    </row>
    <row r="39" spans="1:11" x14ac:dyDescent="0.45">
      <c r="A39" t="s">
        <v>79</v>
      </c>
      <c r="B39" t="s">
        <v>80</v>
      </c>
      <c r="C39" t="s">
        <v>181</v>
      </c>
      <c r="D39" s="8">
        <v>2.5000000000000001E-3</v>
      </c>
      <c r="E39" s="8">
        <v>2.5000000000000001E-3</v>
      </c>
      <c r="F39" s="40">
        <v>0.15</v>
      </c>
      <c r="G39" s="40">
        <v>0.1</v>
      </c>
      <c r="H39" s="37">
        <v>0.05</v>
      </c>
      <c r="I39" s="37">
        <v>0.02</v>
      </c>
      <c r="J39" s="37"/>
      <c r="K39" s="37"/>
    </row>
    <row r="40" spans="1:11" x14ac:dyDescent="0.45">
      <c r="A40" t="s">
        <v>182</v>
      </c>
      <c r="C40" t="s">
        <v>142</v>
      </c>
      <c r="F40" s="40">
        <v>0.02</v>
      </c>
      <c r="G40" s="40">
        <v>0.02</v>
      </c>
      <c r="H40" s="37">
        <v>0.02</v>
      </c>
      <c r="I40" s="37">
        <v>0.02</v>
      </c>
      <c r="J40" s="37">
        <v>0.02</v>
      </c>
      <c r="K40" s="37">
        <v>0.02</v>
      </c>
    </row>
    <row r="41" spans="1:11" x14ac:dyDescent="0.45">
      <c r="A41" t="s">
        <v>94</v>
      </c>
      <c r="B41" t="s">
        <v>95</v>
      </c>
      <c r="C41" t="s">
        <v>183</v>
      </c>
      <c r="D41" s="8">
        <v>1.8E-3</v>
      </c>
      <c r="E41" s="8">
        <v>1.8E-3</v>
      </c>
      <c r="F41" s="40">
        <v>0.15</v>
      </c>
      <c r="G41" s="40">
        <v>0.1</v>
      </c>
      <c r="H41" s="37">
        <v>0.05</v>
      </c>
      <c r="I41" s="37">
        <v>0.02</v>
      </c>
      <c r="J41" s="37"/>
      <c r="K41" s="37"/>
    </row>
    <row r="42" spans="1:11" x14ac:dyDescent="0.45">
      <c r="F42" s="34"/>
      <c r="G42" s="34"/>
      <c r="H42" s="34"/>
      <c r="I42" s="34"/>
      <c r="J42" s="34"/>
      <c r="K42" s="34"/>
    </row>
    <row r="43" spans="1:11" x14ac:dyDescent="0.45">
      <c r="A43" s="3" t="s">
        <v>2</v>
      </c>
      <c r="B43" s="3"/>
      <c r="C43" s="3"/>
      <c r="D43" s="3"/>
      <c r="E43" s="3"/>
      <c r="F43" s="41">
        <f t="shared" ref="F43:K43" si="11">SUMPRODUCT($D$7:$D$41,F7:F41)</f>
        <v>5.1350000000000007E-3</v>
      </c>
      <c r="G43" s="41">
        <f t="shared" si="11"/>
        <v>6.3860000000000011E-3</v>
      </c>
      <c r="H43" s="41">
        <f t="shared" si="11"/>
        <v>7.6879999999999995E-3</v>
      </c>
      <c r="I43" s="41">
        <f t="shared" si="11"/>
        <v>8.8644999999999991E-3</v>
      </c>
      <c r="J43" s="41">
        <f t="shared" si="11"/>
        <v>9.7310000000000018E-3</v>
      </c>
      <c r="K43" s="41">
        <f t="shared" si="11"/>
        <v>1.0105000000000003E-2</v>
      </c>
    </row>
    <row r="44" spans="1:11" ht="14.65" thickBot="1" x14ac:dyDescent="0.5">
      <c r="A44" s="3" t="s">
        <v>159</v>
      </c>
      <c r="B44" s="3"/>
      <c r="C44" s="3"/>
      <c r="D44" s="3"/>
      <c r="E44" s="3"/>
      <c r="F44" s="42">
        <f t="shared" ref="F44:K44" si="12">SUMPRODUCT($E$7:$E$41,F7:F41)</f>
        <v>5.1120000000000011E-3</v>
      </c>
      <c r="G44" s="42">
        <f t="shared" si="12"/>
        <v>6.1504999999999997E-3</v>
      </c>
      <c r="H44" s="42">
        <f t="shared" si="12"/>
        <v>7.414500000000001E-3</v>
      </c>
      <c r="I44" s="42">
        <f t="shared" si="12"/>
        <v>8.4974999999999998E-3</v>
      </c>
      <c r="J44" s="42">
        <f t="shared" si="12"/>
        <v>9.3900000000000008E-3</v>
      </c>
      <c r="K44" s="42">
        <f t="shared" si="12"/>
        <v>9.7470000000000005E-3</v>
      </c>
    </row>
    <row r="46" spans="1:11" x14ac:dyDescent="0.45">
      <c r="A46" s="3" t="s">
        <v>184</v>
      </c>
      <c r="B46" s="3"/>
      <c r="C46" s="3"/>
      <c r="D46" s="43"/>
      <c r="E46" s="43"/>
      <c r="F46" s="44">
        <f t="shared" ref="F46:K46" si="13">(F13+F20+F23)/(F11+F19+F22)</f>
        <v>0.5</v>
      </c>
      <c r="G46" s="44">
        <f t="shared" si="13"/>
        <v>0.41176470588235303</v>
      </c>
      <c r="H46" s="44">
        <f t="shared" si="13"/>
        <v>0.44827586206896558</v>
      </c>
      <c r="I46" s="44">
        <f t="shared" si="13"/>
        <v>0.46153846153846156</v>
      </c>
      <c r="J46" s="44">
        <f t="shared" si="13"/>
        <v>0.45833333333333337</v>
      </c>
      <c r="K46" s="44">
        <f t="shared" si="13"/>
        <v>0.44444444444444436</v>
      </c>
    </row>
  </sheetData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4788-0CAC-4CDA-986E-3F6D60004046}">
  <dimension ref="A1:K4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6" sqref="I6"/>
    </sheetView>
  </sheetViews>
  <sheetFormatPr defaultRowHeight="14.25" x14ac:dyDescent="0.45"/>
  <cols>
    <col min="1" max="1" width="53.265625" customWidth="1"/>
    <col min="2" max="2" width="13.3984375" customWidth="1"/>
    <col min="3" max="3" width="36.06640625" bestFit="1" customWidth="1"/>
    <col min="4" max="9" width="13.73046875" style="27" customWidth="1"/>
    <col min="11" max="11" width="49.73046875" customWidth="1"/>
  </cols>
  <sheetData>
    <row r="1" spans="1:11" ht="42.75" x14ac:dyDescent="0.45">
      <c r="A1" s="23" t="s">
        <v>125</v>
      </c>
      <c r="B1" s="23" t="s">
        <v>126</v>
      </c>
      <c r="C1" s="24" t="s">
        <v>160</v>
      </c>
      <c r="D1" s="24" t="s">
        <v>127</v>
      </c>
      <c r="E1" s="24" t="s">
        <v>128</v>
      </c>
      <c r="F1" s="24" t="s">
        <v>129</v>
      </c>
      <c r="G1" s="24" t="s">
        <v>130</v>
      </c>
      <c r="H1" s="24" t="s">
        <v>131</v>
      </c>
      <c r="I1" s="25" t="s">
        <v>132</v>
      </c>
      <c r="K1" s="28" t="s">
        <v>144</v>
      </c>
    </row>
    <row r="2" spans="1:11" x14ac:dyDescent="0.45">
      <c r="A2" s="3" t="s">
        <v>123</v>
      </c>
      <c r="B2" s="20"/>
      <c r="C2" s="20"/>
      <c r="D2" s="22">
        <f t="shared" ref="D2:I2" si="0">D5+D10+D15+D18+D21+0.5*D24</f>
        <v>0.15000000000000002</v>
      </c>
      <c r="E2" s="22">
        <f t="shared" si="0"/>
        <v>0.30000000000000004</v>
      </c>
      <c r="F2" s="22">
        <f t="shared" si="0"/>
        <v>0.5</v>
      </c>
      <c r="G2" s="22">
        <f t="shared" si="0"/>
        <v>0.70000000000000018</v>
      </c>
      <c r="H2" s="22">
        <f t="shared" si="0"/>
        <v>0.85000000000000009</v>
      </c>
      <c r="I2" s="22">
        <f t="shared" si="0"/>
        <v>0.95000000000000018</v>
      </c>
    </row>
    <row r="3" spans="1:11" x14ac:dyDescent="0.45">
      <c r="A3" s="3" t="s">
        <v>124</v>
      </c>
      <c r="B3" s="20"/>
      <c r="C3" s="20"/>
      <c r="D3" s="22">
        <f t="shared" ref="D3:I3" si="1">0.5*D24+D28+D32+D37</f>
        <v>0.85</v>
      </c>
      <c r="E3" s="22">
        <f t="shared" si="1"/>
        <v>0.70000000000000007</v>
      </c>
      <c r="F3" s="22">
        <f t="shared" si="1"/>
        <v>0.5</v>
      </c>
      <c r="G3" s="22">
        <f t="shared" si="1"/>
        <v>0.30000000000000004</v>
      </c>
      <c r="H3" s="22">
        <f t="shared" si="1"/>
        <v>0.15</v>
      </c>
      <c r="I3" s="22">
        <f t="shared" si="1"/>
        <v>0.05</v>
      </c>
    </row>
    <row r="4" spans="1:11" x14ac:dyDescent="0.45">
      <c r="D4" s="7"/>
      <c r="E4" s="7"/>
      <c r="F4" s="7"/>
      <c r="G4" s="7"/>
      <c r="H4" s="7"/>
      <c r="I4" s="7"/>
    </row>
    <row r="5" spans="1:11" x14ac:dyDescent="0.45">
      <c r="A5" s="35" t="s">
        <v>10</v>
      </c>
      <c r="B5" s="35"/>
      <c r="C5" s="35"/>
      <c r="D5" s="45">
        <f>SUM(D6:D8)</f>
        <v>0.05</v>
      </c>
      <c r="E5" s="45">
        <f t="shared" ref="E5:I5" si="2">SUM(E6:E8)</f>
        <v>0.1</v>
      </c>
      <c r="F5" s="45">
        <f t="shared" si="2"/>
        <v>0.18</v>
      </c>
      <c r="G5" s="45">
        <f t="shared" si="2"/>
        <v>0.25</v>
      </c>
      <c r="H5" s="45">
        <f t="shared" si="2"/>
        <v>0.31</v>
      </c>
      <c r="I5" s="45">
        <f>SUM(I6:I8)</f>
        <v>0.38</v>
      </c>
    </row>
    <row r="6" spans="1:11" x14ac:dyDescent="0.45">
      <c r="A6" s="26" t="s">
        <v>12</v>
      </c>
      <c r="B6" t="s">
        <v>13</v>
      </c>
      <c r="C6" t="s">
        <v>161</v>
      </c>
      <c r="D6" s="7">
        <v>0.02</v>
      </c>
      <c r="E6" s="7">
        <v>0.03</v>
      </c>
      <c r="F6" s="7">
        <v>5.5E-2</v>
      </c>
      <c r="G6" s="7">
        <v>0.08</v>
      </c>
      <c r="H6" s="7">
        <v>0.09</v>
      </c>
      <c r="I6" s="7">
        <v>0.12</v>
      </c>
    </row>
    <row r="7" spans="1:11" x14ac:dyDescent="0.45">
      <c r="A7" s="26" t="s">
        <v>133</v>
      </c>
      <c r="B7" t="s">
        <v>134</v>
      </c>
      <c r="C7" t="s">
        <v>162</v>
      </c>
      <c r="D7" s="7">
        <v>0.02</v>
      </c>
      <c r="E7" s="7">
        <v>0.04</v>
      </c>
      <c r="F7" s="7">
        <v>7.0000000000000007E-2</v>
      </c>
      <c r="G7" s="7">
        <v>0.09</v>
      </c>
      <c r="H7" s="7">
        <v>0.11</v>
      </c>
      <c r="I7" s="7">
        <v>0.13</v>
      </c>
    </row>
    <row r="8" spans="1:11" x14ac:dyDescent="0.45">
      <c r="A8" s="26" t="s">
        <v>135</v>
      </c>
      <c r="B8" t="s">
        <v>136</v>
      </c>
      <c r="C8" t="s">
        <v>163</v>
      </c>
      <c r="D8" s="7">
        <v>0.01</v>
      </c>
      <c r="E8" s="7">
        <v>0.03</v>
      </c>
      <c r="F8" s="7">
        <v>5.5E-2</v>
      </c>
      <c r="G8" s="7">
        <v>0.08</v>
      </c>
      <c r="H8" s="7">
        <v>0.11</v>
      </c>
      <c r="I8" s="7">
        <v>0.13</v>
      </c>
    </row>
    <row r="9" spans="1:11" x14ac:dyDescent="0.45">
      <c r="D9" s="7"/>
      <c r="E9" s="7"/>
      <c r="F9" s="7"/>
      <c r="G9" s="7"/>
      <c r="H9" s="7"/>
      <c r="I9" s="7"/>
    </row>
    <row r="10" spans="1:11" x14ac:dyDescent="0.45">
      <c r="A10" s="35" t="s">
        <v>26</v>
      </c>
      <c r="B10" s="35"/>
      <c r="C10" s="35"/>
      <c r="D10" s="45">
        <f>SUM(D11:D13)</f>
        <v>7.0000000000000007E-2</v>
      </c>
      <c r="E10" s="45">
        <f t="shared" ref="E10:I10" si="3">SUM(E11:E13)</f>
        <v>0.12</v>
      </c>
      <c r="F10" s="45">
        <f t="shared" si="3"/>
        <v>0.21000000000000002</v>
      </c>
      <c r="G10" s="45">
        <f t="shared" si="3"/>
        <v>0.3</v>
      </c>
      <c r="H10" s="45">
        <f t="shared" si="3"/>
        <v>0.38</v>
      </c>
      <c r="I10" s="45">
        <f t="shared" si="3"/>
        <v>0.46000000000000008</v>
      </c>
    </row>
    <row r="11" spans="1:11" x14ac:dyDescent="0.45">
      <c r="A11" s="26" t="s">
        <v>31</v>
      </c>
      <c r="B11" t="s">
        <v>32</v>
      </c>
      <c r="C11" t="s">
        <v>164</v>
      </c>
      <c r="D11" s="7">
        <v>0.02</v>
      </c>
      <c r="E11" s="7">
        <v>4.4999999999999998E-2</v>
      </c>
      <c r="F11" s="7">
        <v>7.4999999999999997E-2</v>
      </c>
      <c r="G11" s="7">
        <v>0.09</v>
      </c>
      <c r="H11" s="7">
        <v>0.11</v>
      </c>
      <c r="I11" s="7">
        <v>0.14000000000000001</v>
      </c>
    </row>
    <row r="12" spans="1:11" x14ac:dyDescent="0.45">
      <c r="A12" s="26" t="s">
        <v>143</v>
      </c>
      <c r="B12" t="s">
        <v>137</v>
      </c>
      <c r="C12" t="s">
        <v>165</v>
      </c>
      <c r="D12" s="7">
        <v>0.02</v>
      </c>
      <c r="E12" s="7">
        <v>0.02</v>
      </c>
      <c r="F12" s="7">
        <v>0.05</v>
      </c>
      <c r="G12" s="7">
        <v>0.09</v>
      </c>
      <c r="H12" s="7">
        <v>0.12</v>
      </c>
      <c r="I12" s="7">
        <v>0.16</v>
      </c>
    </row>
    <row r="13" spans="1:11" x14ac:dyDescent="0.45">
      <c r="A13" s="26" t="s">
        <v>138</v>
      </c>
      <c r="B13" t="s">
        <v>139</v>
      </c>
      <c r="C13" t="s">
        <v>166</v>
      </c>
      <c r="D13" s="7">
        <v>0.03</v>
      </c>
      <c r="E13" s="7">
        <v>5.5E-2</v>
      </c>
      <c r="F13" s="7">
        <v>8.5000000000000006E-2</v>
      </c>
      <c r="G13" s="7">
        <v>0.12</v>
      </c>
      <c r="H13" s="7">
        <v>0.15</v>
      </c>
      <c r="I13" s="7">
        <v>0.16</v>
      </c>
    </row>
    <row r="14" spans="1:11" x14ac:dyDescent="0.45">
      <c r="D14" s="7"/>
      <c r="E14" s="7"/>
      <c r="F14" s="7"/>
      <c r="H14" s="7"/>
      <c r="I14" s="7"/>
    </row>
    <row r="15" spans="1:11" x14ac:dyDescent="0.45">
      <c r="A15" s="35" t="s">
        <v>43</v>
      </c>
      <c r="B15" s="35"/>
      <c r="C15" s="35"/>
      <c r="D15" s="45">
        <f>D16</f>
        <v>0</v>
      </c>
      <c r="E15" s="45">
        <f t="shared" ref="E15:I15" si="4">E16</f>
        <v>0</v>
      </c>
      <c r="F15" s="45">
        <f t="shared" si="4"/>
        <v>0</v>
      </c>
      <c r="G15" s="45">
        <f t="shared" si="4"/>
        <v>0.02</v>
      </c>
      <c r="H15" s="45">
        <f t="shared" si="4"/>
        <v>0.03</v>
      </c>
      <c r="I15" s="45">
        <f t="shared" si="4"/>
        <v>0</v>
      </c>
    </row>
    <row r="16" spans="1:11" x14ac:dyDescent="0.45">
      <c r="A16" s="46" t="s">
        <v>44</v>
      </c>
      <c r="B16" s="46" t="s">
        <v>45</v>
      </c>
      <c r="C16" t="s">
        <v>169</v>
      </c>
      <c r="D16" s="12"/>
      <c r="E16" s="12"/>
      <c r="F16" s="7"/>
      <c r="G16" s="7">
        <v>0.02</v>
      </c>
      <c r="H16" s="7">
        <v>0.03</v>
      </c>
      <c r="I16" s="7"/>
    </row>
    <row r="17" spans="1:9" x14ac:dyDescent="0.45">
      <c r="A17" s="6"/>
      <c r="B17" s="6"/>
      <c r="C17" s="6"/>
      <c r="D17" s="10"/>
      <c r="E17" s="10"/>
      <c r="F17" s="10"/>
      <c r="G17" s="10"/>
      <c r="H17" s="10"/>
      <c r="I17" s="10"/>
    </row>
    <row r="18" spans="1:9" x14ac:dyDescent="0.45">
      <c r="A18" s="35" t="s">
        <v>48</v>
      </c>
      <c r="B18" s="35"/>
      <c r="C18" s="35"/>
      <c r="D18" s="45">
        <f>D19</f>
        <v>0</v>
      </c>
      <c r="E18" s="45">
        <f t="shared" ref="E18:I18" si="5">E19</f>
        <v>0.02</v>
      </c>
      <c r="F18" s="45">
        <f t="shared" si="5"/>
        <v>0.04</v>
      </c>
      <c r="G18" s="45">
        <f t="shared" si="5"/>
        <v>0.03</v>
      </c>
      <c r="H18" s="45">
        <f t="shared" si="5"/>
        <v>0.04</v>
      </c>
      <c r="I18" s="45">
        <f t="shared" si="5"/>
        <v>0.04</v>
      </c>
    </row>
    <row r="19" spans="1:9" x14ac:dyDescent="0.45">
      <c r="A19" s="46" t="s">
        <v>96</v>
      </c>
      <c r="B19" s="46" t="s">
        <v>97</v>
      </c>
      <c r="C19" t="s">
        <v>172</v>
      </c>
      <c r="D19" s="7"/>
      <c r="E19" s="7">
        <v>0.02</v>
      </c>
      <c r="F19" s="7">
        <v>0.04</v>
      </c>
      <c r="G19" s="7">
        <v>0.03</v>
      </c>
      <c r="H19" s="7">
        <v>0.04</v>
      </c>
      <c r="I19" s="7">
        <v>0.04</v>
      </c>
    </row>
    <row r="20" spans="1:9" x14ac:dyDescent="0.45">
      <c r="D20" s="11"/>
      <c r="E20" s="11"/>
      <c r="F20" s="11"/>
      <c r="G20" s="11"/>
      <c r="H20" s="11"/>
      <c r="I20" s="11"/>
    </row>
    <row r="21" spans="1:9" x14ac:dyDescent="0.45">
      <c r="A21" s="35" t="s">
        <v>51</v>
      </c>
      <c r="B21" s="35"/>
      <c r="C21" s="35"/>
      <c r="D21" s="45">
        <f>D22</f>
        <v>0.03</v>
      </c>
      <c r="E21" s="45">
        <f t="shared" ref="E21:I21" si="6">E22</f>
        <v>0.03</v>
      </c>
      <c r="F21" s="45">
        <f t="shared" si="6"/>
        <v>0.04</v>
      </c>
      <c r="G21" s="45">
        <f t="shared" si="6"/>
        <v>0.06</v>
      </c>
      <c r="H21" s="45">
        <f t="shared" si="6"/>
        <v>0.06</v>
      </c>
      <c r="I21" s="45">
        <f t="shared" si="6"/>
        <v>0.04</v>
      </c>
    </row>
    <row r="22" spans="1:9" x14ac:dyDescent="0.45">
      <c r="A22" t="s">
        <v>157</v>
      </c>
      <c r="B22" t="s">
        <v>53</v>
      </c>
      <c r="C22" t="s">
        <v>173</v>
      </c>
      <c r="D22" s="7">
        <v>0.03</v>
      </c>
      <c r="E22" s="7">
        <v>0.03</v>
      </c>
      <c r="F22" s="7">
        <v>0.04</v>
      </c>
      <c r="G22" s="7">
        <v>0.06</v>
      </c>
      <c r="H22" s="7">
        <v>0.06</v>
      </c>
      <c r="I22" s="7">
        <v>0.04</v>
      </c>
    </row>
    <row r="24" spans="1:9" x14ac:dyDescent="0.45">
      <c r="A24" s="35" t="s">
        <v>56</v>
      </c>
      <c r="B24" s="35"/>
      <c r="C24" s="35"/>
      <c r="D24" s="45">
        <f>SUM(D25:D26)</f>
        <v>0</v>
      </c>
      <c r="E24" s="45">
        <f t="shared" ref="E24:I24" si="7">SUM(E25:E26)</f>
        <v>0.06</v>
      </c>
      <c r="F24" s="45">
        <f t="shared" si="7"/>
        <v>0.06</v>
      </c>
      <c r="G24" s="45">
        <f t="shared" si="7"/>
        <v>0.08</v>
      </c>
      <c r="H24" s="45">
        <f t="shared" si="7"/>
        <v>0.06</v>
      </c>
      <c r="I24" s="45">
        <f t="shared" si="7"/>
        <v>0.06</v>
      </c>
    </row>
    <row r="25" spans="1:9" x14ac:dyDescent="0.45">
      <c r="A25" s="26" t="s">
        <v>57</v>
      </c>
      <c r="B25" t="s">
        <v>58</v>
      </c>
      <c r="C25" t="s">
        <v>174</v>
      </c>
      <c r="D25" s="7"/>
      <c r="E25" s="7">
        <v>0.03</v>
      </c>
      <c r="F25" s="7">
        <v>0.03</v>
      </c>
      <c r="G25" s="7">
        <v>0.04</v>
      </c>
      <c r="H25" s="7">
        <v>0.03</v>
      </c>
      <c r="I25" s="7">
        <v>0.03</v>
      </c>
    </row>
    <row r="26" spans="1:9" x14ac:dyDescent="0.45">
      <c r="A26" t="s">
        <v>154</v>
      </c>
      <c r="B26" t="s">
        <v>155</v>
      </c>
      <c r="C26" t="s">
        <v>175</v>
      </c>
      <c r="D26" s="7"/>
      <c r="E26" s="7">
        <v>0.03</v>
      </c>
      <c r="F26" s="7">
        <v>0.03</v>
      </c>
      <c r="G26" s="7">
        <v>0.04</v>
      </c>
      <c r="H26" s="7">
        <v>0.03</v>
      </c>
      <c r="I26" s="7">
        <v>0.03</v>
      </c>
    </row>
    <row r="28" spans="1:9" x14ac:dyDescent="0.45">
      <c r="A28" s="35" t="s">
        <v>66</v>
      </c>
      <c r="B28" s="35"/>
      <c r="C28" s="35"/>
      <c r="D28" s="45">
        <f t="shared" ref="D28:I28" si="8">SUM(D29:D30)</f>
        <v>0.28000000000000003</v>
      </c>
      <c r="E28" s="45">
        <f t="shared" si="8"/>
        <v>0.24000000000000002</v>
      </c>
      <c r="F28" s="45">
        <f t="shared" si="8"/>
        <v>0.17</v>
      </c>
      <c r="G28" s="45">
        <f t="shared" si="8"/>
        <v>0.1</v>
      </c>
      <c r="H28" s="45">
        <f t="shared" si="8"/>
        <v>0.05</v>
      </c>
      <c r="I28" s="45">
        <f t="shared" si="8"/>
        <v>0</v>
      </c>
    </row>
    <row r="29" spans="1:9" x14ac:dyDescent="0.45">
      <c r="A29" s="26" t="s">
        <v>67</v>
      </c>
      <c r="B29" t="s">
        <v>68</v>
      </c>
      <c r="C29" t="s">
        <v>176</v>
      </c>
      <c r="D29" s="13">
        <v>0.15</v>
      </c>
      <c r="E29" s="13">
        <v>0.14000000000000001</v>
      </c>
      <c r="F29" s="13">
        <v>0.1</v>
      </c>
      <c r="G29" s="13">
        <v>0.06</v>
      </c>
      <c r="H29" s="13">
        <v>0.03</v>
      </c>
      <c r="I29" s="13"/>
    </row>
    <row r="30" spans="1:9" x14ac:dyDescent="0.45">
      <c r="A30" s="26" t="s">
        <v>71</v>
      </c>
      <c r="B30" t="s">
        <v>72</v>
      </c>
      <c r="C30" t="s">
        <v>177</v>
      </c>
      <c r="D30" s="13">
        <v>0.13</v>
      </c>
      <c r="E30" s="13">
        <v>0.1</v>
      </c>
      <c r="F30" s="13">
        <v>7.0000000000000007E-2</v>
      </c>
      <c r="G30" s="13">
        <v>0.04</v>
      </c>
      <c r="H30" s="13">
        <v>0.02</v>
      </c>
      <c r="I30" s="13"/>
    </row>
    <row r="31" spans="1:9" x14ac:dyDescent="0.45">
      <c r="A31" s="6"/>
      <c r="B31" s="6"/>
      <c r="C31" s="6"/>
      <c r="D31" s="10"/>
      <c r="E31" s="10"/>
      <c r="F31" s="10"/>
      <c r="G31" s="10"/>
      <c r="H31" s="10"/>
      <c r="I31" s="10"/>
    </row>
    <row r="32" spans="1:9" x14ac:dyDescent="0.45">
      <c r="A32" s="35" t="s">
        <v>73</v>
      </c>
      <c r="B32" s="35"/>
      <c r="C32" s="35"/>
      <c r="D32" s="45">
        <f>SUM(D33:D35)</f>
        <v>0.25</v>
      </c>
      <c r="E32" s="45">
        <f t="shared" ref="E32:I32" si="9">SUM(E33:E35)</f>
        <v>0.21000000000000002</v>
      </c>
      <c r="F32" s="45">
        <f t="shared" si="9"/>
        <v>0.18</v>
      </c>
      <c r="G32" s="45">
        <f t="shared" si="9"/>
        <v>0.1</v>
      </c>
      <c r="H32" s="45">
        <f t="shared" si="9"/>
        <v>0.05</v>
      </c>
      <c r="I32" s="45">
        <f t="shared" si="9"/>
        <v>0</v>
      </c>
    </row>
    <row r="33" spans="1:9" x14ac:dyDescent="0.45">
      <c r="A33" s="26" t="s">
        <v>140</v>
      </c>
      <c r="B33" s="26" t="s">
        <v>141</v>
      </c>
      <c r="C33" s="26" t="s">
        <v>178</v>
      </c>
      <c r="D33" s="13">
        <v>0.09</v>
      </c>
      <c r="E33" s="13">
        <v>0.08</v>
      </c>
      <c r="F33" s="13">
        <v>7.0000000000000007E-2</v>
      </c>
      <c r="G33" s="13">
        <v>3.5000000000000003E-2</v>
      </c>
      <c r="H33" s="13">
        <v>0.03</v>
      </c>
      <c r="I33" s="13"/>
    </row>
    <row r="34" spans="1:9" x14ac:dyDescent="0.45">
      <c r="A34" s="26" t="s">
        <v>69</v>
      </c>
      <c r="B34" t="s">
        <v>70</v>
      </c>
      <c r="C34" t="s">
        <v>179</v>
      </c>
      <c r="D34" s="13">
        <v>0.08</v>
      </c>
      <c r="E34" s="13">
        <v>0.06</v>
      </c>
      <c r="F34" s="13">
        <v>0.05</v>
      </c>
      <c r="G34" s="13">
        <v>0.03</v>
      </c>
      <c r="H34" s="13"/>
      <c r="I34" s="13"/>
    </row>
    <row r="35" spans="1:9" x14ac:dyDescent="0.45">
      <c r="A35" s="26" t="s">
        <v>92</v>
      </c>
      <c r="B35" t="s">
        <v>93</v>
      </c>
      <c r="C35" t="s">
        <v>180</v>
      </c>
      <c r="D35" s="13">
        <v>0.08</v>
      </c>
      <c r="E35" s="13">
        <v>7.0000000000000007E-2</v>
      </c>
      <c r="F35" s="13">
        <v>0.06</v>
      </c>
      <c r="G35" s="13">
        <v>3.5000000000000003E-2</v>
      </c>
      <c r="H35" s="13">
        <v>0.02</v>
      </c>
      <c r="I35" s="13"/>
    </row>
    <row r="37" spans="1:9" x14ac:dyDescent="0.45">
      <c r="A37" s="35" t="s">
        <v>78</v>
      </c>
      <c r="B37" s="35"/>
      <c r="C37" s="35"/>
      <c r="D37" s="45">
        <f>SUM(D38:D40)</f>
        <v>0.31999999999999995</v>
      </c>
      <c r="E37" s="45">
        <f t="shared" ref="E37:I37" si="10">SUM(E38:E40)</f>
        <v>0.22000000000000003</v>
      </c>
      <c r="F37" s="45">
        <f t="shared" si="10"/>
        <v>0.12000000000000001</v>
      </c>
      <c r="G37" s="45">
        <f t="shared" si="10"/>
        <v>0.06</v>
      </c>
      <c r="H37" s="45">
        <f t="shared" si="10"/>
        <v>0.02</v>
      </c>
      <c r="I37" s="45">
        <f t="shared" si="10"/>
        <v>0.02</v>
      </c>
    </row>
    <row r="38" spans="1:9" x14ac:dyDescent="0.45">
      <c r="A38" s="46" t="s">
        <v>108</v>
      </c>
      <c r="B38" s="46" t="s">
        <v>83</v>
      </c>
      <c r="C38" t="s">
        <v>181</v>
      </c>
      <c r="D38" s="13">
        <v>0.15</v>
      </c>
      <c r="E38" s="13">
        <v>0.1</v>
      </c>
      <c r="F38" s="7">
        <v>0.05</v>
      </c>
      <c r="G38" s="7">
        <v>0.02</v>
      </c>
      <c r="H38" s="7"/>
      <c r="I38" s="7"/>
    </row>
    <row r="39" spans="1:9" x14ac:dyDescent="0.45">
      <c r="A39" t="s">
        <v>142</v>
      </c>
      <c r="C39" t="s">
        <v>142</v>
      </c>
      <c r="D39" s="13">
        <v>0.02</v>
      </c>
      <c r="E39" s="13">
        <v>0.02</v>
      </c>
      <c r="F39" s="7">
        <v>0.02</v>
      </c>
      <c r="G39" s="7">
        <v>0.02</v>
      </c>
      <c r="H39" s="7">
        <v>0.02</v>
      </c>
      <c r="I39" s="7">
        <v>0.02</v>
      </c>
    </row>
    <row r="40" spans="1:9" x14ac:dyDescent="0.45">
      <c r="A40" t="s">
        <v>94</v>
      </c>
      <c r="B40" t="s">
        <v>95</v>
      </c>
      <c r="C40" t="s">
        <v>183</v>
      </c>
      <c r="D40" s="13">
        <v>0.15</v>
      </c>
      <c r="E40" s="13">
        <v>0.1</v>
      </c>
      <c r="F40" s="7">
        <v>0.05</v>
      </c>
      <c r="G40" s="7">
        <v>0.02</v>
      </c>
      <c r="H40" s="7"/>
      <c r="I40" s="7"/>
    </row>
    <row r="42" spans="1:9" x14ac:dyDescent="0.45">
      <c r="A42" s="3" t="s">
        <v>184</v>
      </c>
      <c r="B42" s="3"/>
      <c r="C42" s="3"/>
      <c r="D42" s="44">
        <f t="shared" ref="D42:E42" si="11">(D12+D19+D22)/(D10+D18+D21)</f>
        <v>0.5</v>
      </c>
      <c r="E42" s="44">
        <f t="shared" si="11"/>
        <v>0.41176470588235303</v>
      </c>
      <c r="F42" s="44">
        <f>(F12+F19+F22)/(F10+F18+F21)</f>
        <v>0.44827586206896558</v>
      </c>
      <c r="G42" s="44">
        <f t="shared" ref="G42:I42" si="12">(G12+G19+G22)/(G10+G18+G21)</f>
        <v>0.46153846153846156</v>
      </c>
      <c r="H42" s="44">
        <f t="shared" si="12"/>
        <v>0.45833333333333337</v>
      </c>
      <c r="I42" s="44">
        <f t="shared" si="12"/>
        <v>0.44444444444444436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A027-6207-48BB-B065-358F350C9721}">
  <dimension ref="A1:K4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8" sqref="A38:B38"/>
    </sheetView>
  </sheetViews>
  <sheetFormatPr defaultRowHeight="14.25" x14ac:dyDescent="0.45"/>
  <cols>
    <col min="1" max="1" width="53.265625" customWidth="1"/>
    <col min="2" max="2" width="13.3984375" customWidth="1"/>
    <col min="3" max="3" width="36.06640625" bestFit="1" customWidth="1"/>
    <col min="4" max="9" width="13.73046875" style="29" customWidth="1"/>
    <col min="11" max="11" width="49.73046875" customWidth="1"/>
  </cols>
  <sheetData>
    <row r="1" spans="1:11" ht="42.75" x14ac:dyDescent="0.45">
      <c r="A1" s="23" t="s">
        <v>125</v>
      </c>
      <c r="B1" s="23" t="s">
        <v>126</v>
      </c>
      <c r="C1" s="24" t="s">
        <v>160</v>
      </c>
      <c r="D1" s="24" t="s">
        <v>127</v>
      </c>
      <c r="E1" s="24" t="s">
        <v>128</v>
      </c>
      <c r="F1" s="24" t="s">
        <v>129</v>
      </c>
      <c r="G1" s="24" t="s">
        <v>130</v>
      </c>
      <c r="H1" s="24" t="s">
        <v>131</v>
      </c>
      <c r="I1" s="25" t="s">
        <v>132</v>
      </c>
      <c r="K1" s="28" t="s">
        <v>144</v>
      </c>
    </row>
    <row r="2" spans="1:11" x14ac:dyDescent="0.45">
      <c r="A2" s="3" t="s">
        <v>123</v>
      </c>
      <c r="B2" s="20"/>
      <c r="C2" s="20"/>
      <c r="D2" s="22">
        <f t="shared" ref="D2:I2" si="0">D5+D10+D15+D18+D21+0.5*D24</f>
        <v>0.15000000000000002</v>
      </c>
      <c r="E2" s="22">
        <f t="shared" si="0"/>
        <v>0.30000000000000004</v>
      </c>
      <c r="F2" s="22">
        <f t="shared" si="0"/>
        <v>0.5</v>
      </c>
      <c r="G2" s="22">
        <f t="shared" si="0"/>
        <v>0.70000000000000018</v>
      </c>
      <c r="H2" s="22">
        <f t="shared" si="0"/>
        <v>0.85000000000000009</v>
      </c>
      <c r="I2" s="22">
        <f t="shared" si="0"/>
        <v>0.95000000000000018</v>
      </c>
    </row>
    <row r="3" spans="1:11" x14ac:dyDescent="0.45">
      <c r="A3" s="3" t="s">
        <v>124</v>
      </c>
      <c r="B3" s="20"/>
      <c r="C3" s="20"/>
      <c r="D3" s="22">
        <f t="shared" ref="D3:I3" si="1">0.5*D24+D28+D32+D37</f>
        <v>0.85</v>
      </c>
      <c r="E3" s="22">
        <f t="shared" si="1"/>
        <v>0.70000000000000007</v>
      </c>
      <c r="F3" s="22">
        <f t="shared" si="1"/>
        <v>0.5</v>
      </c>
      <c r="G3" s="22">
        <f t="shared" si="1"/>
        <v>0.30000000000000004</v>
      </c>
      <c r="H3" s="22">
        <f t="shared" si="1"/>
        <v>0.15</v>
      </c>
      <c r="I3" s="22">
        <f t="shared" si="1"/>
        <v>0.05</v>
      </c>
    </row>
    <row r="4" spans="1:11" x14ac:dyDescent="0.45">
      <c r="D4" s="7"/>
      <c r="E4" s="7"/>
      <c r="F4" s="7"/>
      <c r="G4" s="7"/>
      <c r="H4" s="7"/>
      <c r="I4" s="7"/>
    </row>
    <row r="5" spans="1:11" x14ac:dyDescent="0.45">
      <c r="A5" s="35" t="s">
        <v>10</v>
      </c>
      <c r="B5" s="35"/>
      <c r="C5" s="35"/>
      <c r="D5" s="45">
        <f>SUM(D6:D8)</f>
        <v>0.05</v>
      </c>
      <c r="E5" s="45">
        <f t="shared" ref="E5:I5" si="2">SUM(E6:E8)</f>
        <v>0.1</v>
      </c>
      <c r="F5" s="45">
        <f t="shared" si="2"/>
        <v>0.18</v>
      </c>
      <c r="G5" s="45">
        <f t="shared" si="2"/>
        <v>0.25</v>
      </c>
      <c r="H5" s="45">
        <f t="shared" si="2"/>
        <v>0.31</v>
      </c>
      <c r="I5" s="45">
        <f t="shared" si="2"/>
        <v>0.38</v>
      </c>
    </row>
    <row r="6" spans="1:11" x14ac:dyDescent="0.45">
      <c r="A6" s="26" t="s">
        <v>12</v>
      </c>
      <c r="B6" t="s">
        <v>13</v>
      </c>
      <c r="C6" t="s">
        <v>161</v>
      </c>
      <c r="D6" s="7">
        <v>0.02</v>
      </c>
      <c r="E6" s="7">
        <v>0.03</v>
      </c>
      <c r="F6" s="7">
        <v>5.5E-2</v>
      </c>
      <c r="G6" s="7">
        <v>0.08</v>
      </c>
      <c r="H6" s="7">
        <v>0.09</v>
      </c>
      <c r="I6" s="7">
        <v>0.12</v>
      </c>
    </row>
    <row r="7" spans="1:11" x14ac:dyDescent="0.45">
      <c r="A7" s="26" t="s">
        <v>133</v>
      </c>
      <c r="B7" t="s">
        <v>134</v>
      </c>
      <c r="C7" t="s">
        <v>162</v>
      </c>
      <c r="D7" s="7">
        <v>0.02</v>
      </c>
      <c r="E7" s="7">
        <v>0.04</v>
      </c>
      <c r="F7" s="7">
        <v>7.0000000000000007E-2</v>
      </c>
      <c r="G7" s="7">
        <v>0.09</v>
      </c>
      <c r="H7" s="7">
        <v>0.11</v>
      </c>
      <c r="I7" s="7">
        <v>0.13</v>
      </c>
    </row>
    <row r="8" spans="1:11" x14ac:dyDescent="0.45">
      <c r="A8" s="26" t="s">
        <v>135</v>
      </c>
      <c r="B8" t="s">
        <v>136</v>
      </c>
      <c r="C8" t="s">
        <v>163</v>
      </c>
      <c r="D8" s="7">
        <v>0.01</v>
      </c>
      <c r="E8" s="7">
        <v>0.03</v>
      </c>
      <c r="F8" s="7">
        <v>5.5E-2</v>
      </c>
      <c r="G8" s="7">
        <v>0.08</v>
      </c>
      <c r="H8" s="7">
        <v>0.11</v>
      </c>
      <c r="I8" s="7">
        <v>0.13</v>
      </c>
    </row>
    <row r="9" spans="1:11" x14ac:dyDescent="0.45">
      <c r="D9" s="7"/>
      <c r="E9" s="7"/>
      <c r="F9" s="7"/>
      <c r="G9" s="7"/>
      <c r="H9" s="7"/>
      <c r="I9" s="7"/>
    </row>
    <row r="10" spans="1:11" x14ac:dyDescent="0.45">
      <c r="A10" s="35" t="s">
        <v>26</v>
      </c>
      <c r="B10" s="35"/>
      <c r="C10" s="35"/>
      <c r="D10" s="45">
        <f>SUM(D11:D13)</f>
        <v>7.0000000000000007E-2</v>
      </c>
      <c r="E10" s="45">
        <f t="shared" ref="E10:I10" si="3">SUM(E11:E13)</f>
        <v>0.12</v>
      </c>
      <c r="F10" s="45">
        <f t="shared" si="3"/>
        <v>0.21000000000000002</v>
      </c>
      <c r="G10" s="45">
        <f t="shared" si="3"/>
        <v>0.3</v>
      </c>
      <c r="H10" s="45">
        <f t="shared" si="3"/>
        <v>0.38</v>
      </c>
      <c r="I10" s="45">
        <f t="shared" si="3"/>
        <v>0.46000000000000008</v>
      </c>
    </row>
    <row r="11" spans="1:11" x14ac:dyDescent="0.45">
      <c r="A11" s="26" t="s">
        <v>31</v>
      </c>
      <c r="B11" t="s">
        <v>32</v>
      </c>
      <c r="C11" t="s">
        <v>164</v>
      </c>
      <c r="D11" s="7">
        <v>0.02</v>
      </c>
      <c r="E11" s="7">
        <v>4.4999999999999998E-2</v>
      </c>
      <c r="F11" s="7">
        <v>7.4999999999999997E-2</v>
      </c>
      <c r="G11" s="7">
        <v>0.09</v>
      </c>
      <c r="H11" s="7">
        <v>0.11</v>
      </c>
      <c r="I11" s="7">
        <v>0.14000000000000001</v>
      </c>
    </row>
    <row r="12" spans="1:11" x14ac:dyDescent="0.45">
      <c r="A12" s="26" t="s">
        <v>143</v>
      </c>
      <c r="B12" t="s">
        <v>137</v>
      </c>
      <c r="C12" t="s">
        <v>165</v>
      </c>
      <c r="D12" s="7">
        <v>0.02</v>
      </c>
      <c r="E12" s="7">
        <v>0.02</v>
      </c>
      <c r="F12" s="7">
        <v>0.05</v>
      </c>
      <c r="G12" s="7">
        <v>0.09</v>
      </c>
      <c r="H12" s="7">
        <v>0.12</v>
      </c>
      <c r="I12" s="7">
        <v>0.16</v>
      </c>
    </row>
    <row r="13" spans="1:11" x14ac:dyDescent="0.45">
      <c r="A13" s="26" t="s">
        <v>138</v>
      </c>
      <c r="B13" t="s">
        <v>139</v>
      </c>
      <c r="C13" t="s">
        <v>166</v>
      </c>
      <c r="D13" s="7">
        <v>0.03</v>
      </c>
      <c r="E13" s="7">
        <v>5.5E-2</v>
      </c>
      <c r="F13" s="7">
        <v>8.5000000000000006E-2</v>
      </c>
      <c r="G13" s="7">
        <v>0.12</v>
      </c>
      <c r="H13" s="7">
        <v>0.15</v>
      </c>
      <c r="I13" s="7">
        <v>0.16</v>
      </c>
    </row>
    <row r="14" spans="1:11" x14ac:dyDescent="0.45">
      <c r="D14" s="7"/>
      <c r="E14" s="7"/>
      <c r="F14" s="7"/>
      <c r="H14" s="7"/>
      <c r="I14" s="7"/>
    </row>
    <row r="15" spans="1:11" x14ac:dyDescent="0.45">
      <c r="A15" s="35" t="s">
        <v>43</v>
      </c>
      <c r="B15" s="35"/>
      <c r="C15" s="35"/>
      <c r="D15" s="45">
        <f>D16</f>
        <v>0</v>
      </c>
      <c r="E15" s="45">
        <f t="shared" ref="E15:I15" si="4">E16</f>
        <v>0</v>
      </c>
      <c r="F15" s="45">
        <f t="shared" si="4"/>
        <v>0</v>
      </c>
      <c r="G15" s="45">
        <f t="shared" si="4"/>
        <v>0.02</v>
      </c>
      <c r="H15" s="45">
        <f t="shared" si="4"/>
        <v>0.03</v>
      </c>
      <c r="I15" s="45">
        <f t="shared" si="4"/>
        <v>0</v>
      </c>
    </row>
    <row r="16" spans="1:11" x14ac:dyDescent="0.45">
      <c r="A16" t="s">
        <v>167</v>
      </c>
      <c r="B16" t="s">
        <v>168</v>
      </c>
      <c r="C16" t="s">
        <v>169</v>
      </c>
      <c r="D16" s="12"/>
      <c r="E16" s="12"/>
      <c r="F16" s="7"/>
      <c r="G16" s="7">
        <v>0.02</v>
      </c>
      <c r="H16" s="7">
        <v>0.03</v>
      </c>
      <c r="I16" s="7"/>
    </row>
    <row r="17" spans="1:9" x14ac:dyDescent="0.45">
      <c r="A17" s="6"/>
      <c r="B17" s="6"/>
      <c r="C17" s="6"/>
      <c r="D17" s="10"/>
      <c r="E17" s="10"/>
      <c r="F17" s="10"/>
      <c r="G17" s="10"/>
      <c r="H17" s="10"/>
      <c r="I17" s="10"/>
    </row>
    <row r="18" spans="1:9" x14ac:dyDescent="0.45">
      <c r="A18" s="35" t="s">
        <v>48</v>
      </c>
      <c r="B18" s="35"/>
      <c r="C18" s="35"/>
      <c r="D18" s="45">
        <f>D19</f>
        <v>0</v>
      </c>
      <c r="E18" s="45">
        <f t="shared" ref="E18:I18" si="5">E19</f>
        <v>0.02</v>
      </c>
      <c r="F18" s="45">
        <f t="shared" si="5"/>
        <v>0.04</v>
      </c>
      <c r="G18" s="45">
        <f t="shared" si="5"/>
        <v>0.03</v>
      </c>
      <c r="H18" s="45">
        <f t="shared" si="5"/>
        <v>0.04</v>
      </c>
      <c r="I18" s="45">
        <f t="shared" si="5"/>
        <v>0.04</v>
      </c>
    </row>
    <row r="19" spans="1:9" x14ac:dyDescent="0.45">
      <c r="A19" s="26" t="s">
        <v>96</v>
      </c>
      <c r="B19" t="s">
        <v>171</v>
      </c>
      <c r="C19" t="s">
        <v>172</v>
      </c>
      <c r="D19" s="7"/>
      <c r="E19" s="7">
        <v>0.02</v>
      </c>
      <c r="F19" s="7">
        <v>0.04</v>
      </c>
      <c r="G19" s="7">
        <v>0.03</v>
      </c>
      <c r="H19" s="7">
        <v>0.04</v>
      </c>
      <c r="I19" s="7">
        <v>0.04</v>
      </c>
    </row>
    <row r="20" spans="1:9" x14ac:dyDescent="0.45">
      <c r="D20" s="11"/>
      <c r="E20" s="11"/>
      <c r="F20" s="11"/>
      <c r="G20" s="11"/>
      <c r="H20" s="11"/>
      <c r="I20" s="11"/>
    </row>
    <row r="21" spans="1:9" x14ac:dyDescent="0.45">
      <c r="A21" s="35" t="s">
        <v>51</v>
      </c>
      <c r="B21" s="35"/>
      <c r="C21" s="35"/>
      <c r="D21" s="45">
        <f>D22</f>
        <v>0.03</v>
      </c>
      <c r="E21" s="45">
        <f t="shared" ref="E21:I21" si="6">E22</f>
        <v>0.03</v>
      </c>
      <c r="F21" s="45">
        <f t="shared" si="6"/>
        <v>0.04</v>
      </c>
      <c r="G21" s="45">
        <f t="shared" si="6"/>
        <v>0.06</v>
      </c>
      <c r="H21" s="45">
        <f t="shared" si="6"/>
        <v>0.06</v>
      </c>
      <c r="I21" s="45">
        <f t="shared" si="6"/>
        <v>0.04</v>
      </c>
    </row>
    <row r="22" spans="1:9" x14ac:dyDescent="0.45">
      <c r="A22" t="s">
        <v>157</v>
      </c>
      <c r="B22" t="s">
        <v>53</v>
      </c>
      <c r="C22" t="s">
        <v>173</v>
      </c>
      <c r="D22" s="7">
        <v>0.03</v>
      </c>
      <c r="E22" s="7">
        <v>0.03</v>
      </c>
      <c r="F22" s="7">
        <v>0.04</v>
      </c>
      <c r="G22" s="7">
        <v>0.06</v>
      </c>
      <c r="H22" s="7">
        <v>0.06</v>
      </c>
      <c r="I22" s="7">
        <v>0.04</v>
      </c>
    </row>
    <row r="24" spans="1:9" x14ac:dyDescent="0.45">
      <c r="A24" s="35" t="s">
        <v>56</v>
      </c>
      <c r="B24" s="35"/>
      <c r="C24" s="35"/>
      <c r="D24" s="45">
        <f>SUM(D25:D26)</f>
        <v>0</v>
      </c>
      <c r="E24" s="45">
        <f t="shared" ref="E24:I24" si="7">SUM(E25:E26)</f>
        <v>0.06</v>
      </c>
      <c r="F24" s="45">
        <f t="shared" si="7"/>
        <v>0.06</v>
      </c>
      <c r="G24" s="45">
        <f t="shared" si="7"/>
        <v>0.08</v>
      </c>
      <c r="H24" s="45">
        <f t="shared" si="7"/>
        <v>0.06</v>
      </c>
      <c r="I24" s="45">
        <f t="shared" si="7"/>
        <v>0.06</v>
      </c>
    </row>
    <row r="25" spans="1:9" x14ac:dyDescent="0.45">
      <c r="A25" s="26" t="s">
        <v>57</v>
      </c>
      <c r="B25" t="s">
        <v>58</v>
      </c>
      <c r="C25" t="s">
        <v>174</v>
      </c>
      <c r="D25" s="7"/>
      <c r="E25" s="7">
        <v>0.03</v>
      </c>
      <c r="F25" s="7">
        <v>0.03</v>
      </c>
      <c r="G25" s="7">
        <v>0.04</v>
      </c>
      <c r="H25" s="7">
        <v>0.03</v>
      </c>
      <c r="I25" s="7">
        <v>0.03</v>
      </c>
    </row>
    <row r="26" spans="1:9" x14ac:dyDescent="0.45">
      <c r="A26" t="s">
        <v>154</v>
      </c>
      <c r="B26" t="s">
        <v>155</v>
      </c>
      <c r="C26" t="s">
        <v>175</v>
      </c>
      <c r="D26" s="7"/>
      <c r="E26" s="7">
        <v>0.03</v>
      </c>
      <c r="F26" s="7">
        <v>0.03</v>
      </c>
      <c r="G26" s="7">
        <v>0.04</v>
      </c>
      <c r="H26" s="7">
        <v>0.03</v>
      </c>
      <c r="I26" s="7">
        <v>0.03</v>
      </c>
    </row>
    <row r="28" spans="1:9" x14ac:dyDescent="0.45">
      <c r="A28" s="35" t="s">
        <v>66</v>
      </c>
      <c r="B28" s="35"/>
      <c r="C28" s="35"/>
      <c r="D28" s="45">
        <f t="shared" ref="D28:I28" si="8">SUM(D29:D30)</f>
        <v>0.28000000000000003</v>
      </c>
      <c r="E28" s="45">
        <f t="shared" si="8"/>
        <v>0.24000000000000002</v>
      </c>
      <c r="F28" s="45">
        <f t="shared" si="8"/>
        <v>0.17</v>
      </c>
      <c r="G28" s="45">
        <f t="shared" si="8"/>
        <v>0.1</v>
      </c>
      <c r="H28" s="45">
        <f t="shared" si="8"/>
        <v>0.05</v>
      </c>
      <c r="I28" s="45">
        <f t="shared" si="8"/>
        <v>0</v>
      </c>
    </row>
    <row r="29" spans="1:9" x14ac:dyDescent="0.45">
      <c r="A29" s="26" t="s">
        <v>67</v>
      </c>
      <c r="B29" t="s">
        <v>68</v>
      </c>
      <c r="C29" t="s">
        <v>176</v>
      </c>
      <c r="D29" s="13">
        <v>0.15</v>
      </c>
      <c r="E29" s="13">
        <v>0.14000000000000001</v>
      </c>
      <c r="F29" s="13">
        <v>0.1</v>
      </c>
      <c r="G29" s="13">
        <v>0.06</v>
      </c>
      <c r="H29" s="13">
        <v>0.03</v>
      </c>
      <c r="I29" s="13"/>
    </row>
    <row r="30" spans="1:9" x14ac:dyDescent="0.45">
      <c r="A30" s="26" t="s">
        <v>71</v>
      </c>
      <c r="B30" t="s">
        <v>72</v>
      </c>
      <c r="C30" t="s">
        <v>177</v>
      </c>
      <c r="D30" s="13">
        <v>0.13</v>
      </c>
      <c r="E30" s="13">
        <v>0.1</v>
      </c>
      <c r="F30" s="13">
        <v>7.0000000000000007E-2</v>
      </c>
      <c r="G30" s="13">
        <v>0.04</v>
      </c>
      <c r="H30" s="13">
        <v>0.02</v>
      </c>
      <c r="I30" s="13"/>
    </row>
    <row r="31" spans="1:9" x14ac:dyDescent="0.45">
      <c r="A31" s="6"/>
      <c r="B31" s="6"/>
      <c r="C31" s="6"/>
      <c r="D31" s="10"/>
      <c r="E31" s="10"/>
      <c r="F31" s="10"/>
      <c r="G31" s="10"/>
      <c r="H31" s="10"/>
      <c r="I31" s="10"/>
    </row>
    <row r="32" spans="1:9" x14ac:dyDescent="0.45">
      <c r="A32" s="35" t="s">
        <v>73</v>
      </c>
      <c r="B32" s="35"/>
      <c r="C32" s="35"/>
      <c r="D32" s="45">
        <f>SUM(D33:D35)</f>
        <v>0.25</v>
      </c>
      <c r="E32" s="45">
        <f t="shared" ref="E32:I32" si="9">SUM(E33:E35)</f>
        <v>0.21000000000000002</v>
      </c>
      <c r="F32" s="45">
        <f t="shared" si="9"/>
        <v>0.18</v>
      </c>
      <c r="G32" s="45">
        <f t="shared" si="9"/>
        <v>0.1</v>
      </c>
      <c r="H32" s="45">
        <f t="shared" si="9"/>
        <v>0.05</v>
      </c>
      <c r="I32" s="45">
        <f t="shared" si="9"/>
        <v>0</v>
      </c>
    </row>
    <row r="33" spans="1:9" x14ac:dyDescent="0.45">
      <c r="A33" s="26" t="s">
        <v>140</v>
      </c>
      <c r="B33" s="26" t="s">
        <v>141</v>
      </c>
      <c r="C33" s="26" t="s">
        <v>178</v>
      </c>
      <c r="D33" s="13">
        <v>0.09</v>
      </c>
      <c r="E33" s="13">
        <v>0.08</v>
      </c>
      <c r="F33" s="13">
        <v>7.0000000000000007E-2</v>
      </c>
      <c r="G33" s="13">
        <v>3.5000000000000003E-2</v>
      </c>
      <c r="H33" s="13">
        <v>0.03</v>
      </c>
      <c r="I33" s="13"/>
    </row>
    <row r="34" spans="1:9" x14ac:dyDescent="0.45">
      <c r="A34" s="26" t="s">
        <v>69</v>
      </c>
      <c r="B34" t="s">
        <v>70</v>
      </c>
      <c r="C34" t="s">
        <v>179</v>
      </c>
      <c r="D34" s="13">
        <v>0.08</v>
      </c>
      <c r="E34" s="13">
        <v>0.06</v>
      </c>
      <c r="F34" s="13">
        <v>0.05</v>
      </c>
      <c r="G34" s="13">
        <v>0.03</v>
      </c>
      <c r="H34" s="13"/>
      <c r="I34" s="13"/>
    </row>
    <row r="35" spans="1:9" x14ac:dyDescent="0.45">
      <c r="A35" s="26" t="s">
        <v>92</v>
      </c>
      <c r="B35" t="s">
        <v>93</v>
      </c>
      <c r="C35" t="s">
        <v>180</v>
      </c>
      <c r="D35" s="13">
        <v>0.08</v>
      </c>
      <c r="E35" s="13">
        <v>7.0000000000000007E-2</v>
      </c>
      <c r="F35" s="13">
        <v>0.06</v>
      </c>
      <c r="G35" s="13">
        <v>3.5000000000000003E-2</v>
      </c>
      <c r="H35" s="13">
        <v>0.02</v>
      </c>
      <c r="I35" s="13"/>
    </row>
    <row r="37" spans="1:9" x14ac:dyDescent="0.45">
      <c r="A37" s="35" t="s">
        <v>78</v>
      </c>
      <c r="B37" s="35"/>
      <c r="C37" s="35"/>
      <c r="D37" s="45">
        <f>SUM(D38:D40)</f>
        <v>0.31999999999999995</v>
      </c>
      <c r="E37" s="45">
        <f t="shared" ref="E37:I37" si="10">SUM(E38:E40)</f>
        <v>0.22000000000000003</v>
      </c>
      <c r="F37" s="45">
        <f t="shared" si="10"/>
        <v>0.12000000000000001</v>
      </c>
      <c r="G37" s="45">
        <f t="shared" si="10"/>
        <v>0.06</v>
      </c>
      <c r="H37" s="45">
        <f t="shared" si="10"/>
        <v>0.02</v>
      </c>
      <c r="I37" s="45">
        <f t="shared" si="10"/>
        <v>0.02</v>
      </c>
    </row>
    <row r="38" spans="1:9" x14ac:dyDescent="0.45">
      <c r="A38" s="46" t="s">
        <v>158</v>
      </c>
      <c r="B38" s="46" t="s">
        <v>156</v>
      </c>
      <c r="C38" t="s">
        <v>181</v>
      </c>
      <c r="D38" s="13">
        <v>0.15</v>
      </c>
      <c r="E38" s="13">
        <v>0.1</v>
      </c>
      <c r="F38" s="7">
        <v>0.05</v>
      </c>
      <c r="G38" s="7">
        <v>0.02</v>
      </c>
      <c r="H38" s="7"/>
      <c r="I38" s="7"/>
    </row>
    <row r="39" spans="1:9" x14ac:dyDescent="0.45">
      <c r="A39" t="s">
        <v>142</v>
      </c>
      <c r="C39" t="s">
        <v>142</v>
      </c>
      <c r="D39" s="13">
        <v>0.02</v>
      </c>
      <c r="E39" s="13">
        <v>0.02</v>
      </c>
      <c r="F39" s="7">
        <v>0.02</v>
      </c>
      <c r="G39" s="7">
        <v>0.02</v>
      </c>
      <c r="H39" s="7">
        <v>0.02</v>
      </c>
      <c r="I39" s="7">
        <v>0.02</v>
      </c>
    </row>
    <row r="40" spans="1:9" x14ac:dyDescent="0.45">
      <c r="A40" t="s">
        <v>94</v>
      </c>
      <c r="B40" t="s">
        <v>95</v>
      </c>
      <c r="C40" t="s">
        <v>183</v>
      </c>
      <c r="D40" s="13">
        <v>0.15</v>
      </c>
      <c r="E40" s="13">
        <v>0.1</v>
      </c>
      <c r="F40" s="7">
        <v>0.05</v>
      </c>
      <c r="G40" s="7">
        <v>0.02</v>
      </c>
      <c r="H40" s="7"/>
      <c r="I40" s="7"/>
    </row>
    <row r="42" spans="1:9" x14ac:dyDescent="0.45">
      <c r="A42" s="3" t="s">
        <v>184</v>
      </c>
      <c r="B42" s="3"/>
      <c r="C42" s="3"/>
      <c r="D42" s="44">
        <f t="shared" ref="D42:E42" si="11">(D12+D19+D22)/(D10+D18+D21)</f>
        <v>0.5</v>
      </c>
      <c r="E42" s="44">
        <f t="shared" si="11"/>
        <v>0.41176470588235303</v>
      </c>
      <c r="F42" s="44">
        <f>(F12+F19+F22)/(F10+F18+F21)</f>
        <v>0.44827586206896558</v>
      </c>
      <c r="G42" s="44">
        <f t="shared" ref="G42:I42" si="12">(G12+G19+G22)/(G10+G18+G21)</f>
        <v>0.46153846153846156</v>
      </c>
      <c r="H42" s="44">
        <f t="shared" si="12"/>
        <v>0.45833333333333337</v>
      </c>
      <c r="I42" s="44">
        <f t="shared" si="12"/>
        <v>0.44444444444444436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B423C-E737-4DB7-B95F-2542C0F1154B}">
  <dimension ref="A1:K4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32" sqref="C32"/>
    </sheetView>
  </sheetViews>
  <sheetFormatPr defaultRowHeight="14.25" x14ac:dyDescent="0.45"/>
  <cols>
    <col min="1" max="1" width="53.265625" customWidth="1"/>
    <col min="2" max="2" width="13.3984375" customWidth="1"/>
    <col min="3" max="3" width="36.06640625" bestFit="1" customWidth="1"/>
    <col min="4" max="9" width="13.73046875" style="29" customWidth="1"/>
    <col min="11" max="11" width="49.73046875" customWidth="1"/>
  </cols>
  <sheetData>
    <row r="1" spans="1:11" ht="42.75" x14ac:dyDescent="0.45">
      <c r="A1" s="23" t="s">
        <v>125</v>
      </c>
      <c r="B1" s="23" t="s">
        <v>126</v>
      </c>
      <c r="C1" s="24" t="s">
        <v>160</v>
      </c>
      <c r="D1" s="24" t="s">
        <v>127</v>
      </c>
      <c r="E1" s="24" t="s">
        <v>128</v>
      </c>
      <c r="F1" s="24" t="s">
        <v>129</v>
      </c>
      <c r="G1" s="24" t="s">
        <v>130</v>
      </c>
      <c r="H1" s="24" t="s">
        <v>131</v>
      </c>
      <c r="I1" s="25" t="s">
        <v>132</v>
      </c>
      <c r="K1" s="28" t="s">
        <v>144</v>
      </c>
    </row>
    <row r="2" spans="1:11" x14ac:dyDescent="0.45">
      <c r="A2" s="3" t="s">
        <v>123</v>
      </c>
      <c r="B2" s="20"/>
      <c r="C2" s="20"/>
      <c r="D2" s="22">
        <f t="shared" ref="D2:I2" si="0">D5+D10+D15+D18+D21+0.5*D24</f>
        <v>0.15000000000000002</v>
      </c>
      <c r="E2" s="22">
        <f t="shared" si="0"/>
        <v>0.30000000000000004</v>
      </c>
      <c r="F2" s="22">
        <f t="shared" si="0"/>
        <v>0.5</v>
      </c>
      <c r="G2" s="22">
        <f t="shared" si="0"/>
        <v>0.70000000000000018</v>
      </c>
      <c r="H2" s="22">
        <f t="shared" si="0"/>
        <v>0.85000000000000009</v>
      </c>
      <c r="I2" s="22">
        <f t="shared" si="0"/>
        <v>0.95000000000000018</v>
      </c>
    </row>
    <row r="3" spans="1:11" x14ac:dyDescent="0.45">
      <c r="A3" s="3" t="s">
        <v>124</v>
      </c>
      <c r="B3" s="20"/>
      <c r="C3" s="20"/>
      <c r="D3" s="22">
        <f t="shared" ref="D3:I3" si="1">0.5*D24+D28+D32+D37</f>
        <v>0.85</v>
      </c>
      <c r="E3" s="22">
        <f t="shared" si="1"/>
        <v>0.70000000000000007</v>
      </c>
      <c r="F3" s="22">
        <f t="shared" si="1"/>
        <v>0.5</v>
      </c>
      <c r="G3" s="22">
        <f t="shared" si="1"/>
        <v>0.30000000000000004</v>
      </c>
      <c r="H3" s="22">
        <f t="shared" si="1"/>
        <v>0.15</v>
      </c>
      <c r="I3" s="22">
        <f t="shared" si="1"/>
        <v>0.05</v>
      </c>
    </row>
    <row r="4" spans="1:11" x14ac:dyDescent="0.45">
      <c r="D4" s="7"/>
      <c r="E4" s="7"/>
      <c r="F4" s="7"/>
      <c r="G4" s="7"/>
      <c r="H4" s="7"/>
      <c r="I4" s="7"/>
    </row>
    <row r="5" spans="1:11" x14ac:dyDescent="0.45">
      <c r="A5" s="35" t="s">
        <v>10</v>
      </c>
      <c r="B5" s="35"/>
      <c r="C5" s="35"/>
      <c r="D5" s="45">
        <f>SUM(D6:D8)</f>
        <v>0.05</v>
      </c>
      <c r="E5" s="45">
        <f t="shared" ref="E5:I5" si="2">SUM(E6:E8)</f>
        <v>0.1</v>
      </c>
      <c r="F5" s="45">
        <f t="shared" si="2"/>
        <v>0.18</v>
      </c>
      <c r="G5" s="45">
        <f t="shared" si="2"/>
        <v>0.25</v>
      </c>
      <c r="H5" s="45">
        <f t="shared" si="2"/>
        <v>0.31</v>
      </c>
      <c r="I5" s="45">
        <f t="shared" si="2"/>
        <v>0.38</v>
      </c>
    </row>
    <row r="6" spans="1:11" x14ac:dyDescent="0.45">
      <c r="A6" s="26" t="s">
        <v>12</v>
      </c>
      <c r="B6" t="s">
        <v>13</v>
      </c>
      <c r="C6" t="s">
        <v>161</v>
      </c>
      <c r="D6" s="7">
        <v>0.02</v>
      </c>
      <c r="E6" s="7">
        <v>0.03</v>
      </c>
      <c r="F6" s="7">
        <v>5.5E-2</v>
      </c>
      <c r="G6" s="7">
        <v>0.08</v>
      </c>
      <c r="H6" s="7">
        <v>0.09</v>
      </c>
      <c r="I6" s="7">
        <v>0.12</v>
      </c>
    </row>
    <row r="7" spans="1:11" x14ac:dyDescent="0.45">
      <c r="A7" s="26" t="s">
        <v>133</v>
      </c>
      <c r="B7" t="s">
        <v>134</v>
      </c>
      <c r="C7" t="s">
        <v>162</v>
      </c>
      <c r="D7" s="7">
        <v>0.02</v>
      </c>
      <c r="E7" s="7">
        <v>0.04</v>
      </c>
      <c r="F7" s="7">
        <v>7.0000000000000007E-2</v>
      </c>
      <c r="G7" s="7">
        <v>0.09</v>
      </c>
      <c r="H7" s="7">
        <v>0.11</v>
      </c>
      <c r="I7" s="7">
        <v>0.13</v>
      </c>
    </row>
    <row r="8" spans="1:11" x14ac:dyDescent="0.45">
      <c r="A8" s="26" t="s">
        <v>135</v>
      </c>
      <c r="B8" t="s">
        <v>136</v>
      </c>
      <c r="C8" t="s">
        <v>163</v>
      </c>
      <c r="D8" s="7">
        <v>0.01</v>
      </c>
      <c r="E8" s="7">
        <v>0.03</v>
      </c>
      <c r="F8" s="7">
        <v>5.5E-2</v>
      </c>
      <c r="G8" s="7">
        <v>0.08</v>
      </c>
      <c r="H8" s="7">
        <v>0.11</v>
      </c>
      <c r="I8" s="7">
        <v>0.13</v>
      </c>
    </row>
    <row r="9" spans="1:11" x14ac:dyDescent="0.45">
      <c r="D9" s="7"/>
      <c r="E9" s="7"/>
      <c r="F9" s="7"/>
      <c r="G9" s="7"/>
      <c r="H9" s="7"/>
      <c r="I9" s="7"/>
    </row>
    <row r="10" spans="1:11" x14ac:dyDescent="0.45">
      <c r="A10" s="35" t="s">
        <v>26</v>
      </c>
      <c r="B10" s="35"/>
      <c r="C10" s="35"/>
      <c r="D10" s="45">
        <f>SUM(D11:D13)</f>
        <v>7.0000000000000007E-2</v>
      </c>
      <c r="E10" s="45">
        <f t="shared" ref="E10:I10" si="3">SUM(E11:E13)</f>
        <v>0.12</v>
      </c>
      <c r="F10" s="45">
        <f t="shared" si="3"/>
        <v>0.21000000000000002</v>
      </c>
      <c r="G10" s="45">
        <f t="shared" si="3"/>
        <v>0.3</v>
      </c>
      <c r="H10" s="45">
        <f t="shared" si="3"/>
        <v>0.38</v>
      </c>
      <c r="I10" s="45">
        <f t="shared" si="3"/>
        <v>0.46000000000000008</v>
      </c>
    </row>
    <row r="11" spans="1:11" x14ac:dyDescent="0.45">
      <c r="A11" s="26" t="s">
        <v>27</v>
      </c>
      <c r="B11" t="s">
        <v>28</v>
      </c>
      <c r="C11" t="s">
        <v>186</v>
      </c>
      <c r="D11" s="7">
        <v>0.02</v>
      </c>
      <c r="E11" s="7">
        <v>4.4999999999999998E-2</v>
      </c>
      <c r="F11" s="7">
        <v>7.4999999999999997E-2</v>
      </c>
      <c r="G11" s="7">
        <v>0.09</v>
      </c>
      <c r="H11" s="7">
        <v>0.11</v>
      </c>
      <c r="I11" s="7">
        <v>0.14000000000000001</v>
      </c>
    </row>
    <row r="12" spans="1:11" x14ac:dyDescent="0.45">
      <c r="A12" s="26" t="s">
        <v>143</v>
      </c>
      <c r="B12" t="s">
        <v>137</v>
      </c>
      <c r="C12" t="s">
        <v>165</v>
      </c>
      <c r="D12" s="7">
        <v>0.02</v>
      </c>
      <c r="E12" s="7">
        <v>0.02</v>
      </c>
      <c r="F12" s="7">
        <v>0.05</v>
      </c>
      <c r="G12" s="7">
        <v>0.09</v>
      </c>
      <c r="H12" s="7">
        <v>0.12</v>
      </c>
      <c r="I12" s="7">
        <v>0.16</v>
      </c>
    </row>
    <row r="13" spans="1:11" x14ac:dyDescent="0.45">
      <c r="A13" s="26" t="s">
        <v>151</v>
      </c>
      <c r="B13" t="s">
        <v>152</v>
      </c>
      <c r="C13" t="s">
        <v>185</v>
      </c>
      <c r="D13" s="7">
        <v>0.03</v>
      </c>
      <c r="E13" s="7">
        <v>5.5E-2</v>
      </c>
      <c r="F13" s="7">
        <v>8.5000000000000006E-2</v>
      </c>
      <c r="G13" s="7">
        <v>0.12</v>
      </c>
      <c r="H13" s="7">
        <v>0.15</v>
      </c>
      <c r="I13" s="7">
        <v>0.16</v>
      </c>
    </row>
    <row r="14" spans="1:11" x14ac:dyDescent="0.45">
      <c r="D14" s="7"/>
      <c r="E14" s="7"/>
      <c r="F14" s="7"/>
      <c r="H14" s="7"/>
      <c r="I14" s="7"/>
    </row>
    <row r="15" spans="1:11" x14ac:dyDescent="0.45">
      <c r="A15" s="35" t="s">
        <v>43</v>
      </c>
      <c r="B15" s="35"/>
      <c r="C15" s="35"/>
      <c r="D15" s="45">
        <f>D16</f>
        <v>0</v>
      </c>
      <c r="E15" s="45">
        <f t="shared" ref="E15:I15" si="4">E16</f>
        <v>0</v>
      </c>
      <c r="F15" s="45">
        <f t="shared" si="4"/>
        <v>0</v>
      </c>
      <c r="G15" s="45">
        <f t="shared" si="4"/>
        <v>0.02</v>
      </c>
      <c r="H15" s="45">
        <f t="shared" si="4"/>
        <v>0.03</v>
      </c>
      <c r="I15" s="45">
        <f t="shared" si="4"/>
        <v>0</v>
      </c>
    </row>
    <row r="16" spans="1:11" x14ac:dyDescent="0.45">
      <c r="A16" s="26" t="s">
        <v>44</v>
      </c>
      <c r="B16" t="s">
        <v>45</v>
      </c>
      <c r="C16" t="s">
        <v>169</v>
      </c>
      <c r="D16" s="12"/>
      <c r="E16" s="12"/>
      <c r="F16" s="7"/>
      <c r="G16" s="7">
        <v>0.02</v>
      </c>
      <c r="H16" s="7">
        <v>0.03</v>
      </c>
      <c r="I16" s="7"/>
    </row>
    <row r="17" spans="1:9" x14ac:dyDescent="0.45">
      <c r="A17" s="6"/>
      <c r="B17" s="6"/>
      <c r="C17" s="6"/>
      <c r="D17" s="10"/>
      <c r="E17" s="10"/>
      <c r="F17" s="10"/>
      <c r="G17" s="10"/>
      <c r="H17" s="10"/>
      <c r="I17" s="10"/>
    </row>
    <row r="18" spans="1:9" x14ac:dyDescent="0.45">
      <c r="A18" s="35" t="s">
        <v>48</v>
      </c>
      <c r="B18" s="35"/>
      <c r="C18" s="35"/>
      <c r="D18" s="45">
        <f>D19</f>
        <v>0</v>
      </c>
      <c r="E18" s="45">
        <f t="shared" ref="E18:I18" si="5">E19</f>
        <v>0.02</v>
      </c>
      <c r="F18" s="45">
        <f t="shared" si="5"/>
        <v>0.04</v>
      </c>
      <c r="G18" s="45">
        <f t="shared" si="5"/>
        <v>0.03</v>
      </c>
      <c r="H18" s="45">
        <f t="shared" si="5"/>
        <v>0.04</v>
      </c>
      <c r="I18" s="45">
        <f t="shared" si="5"/>
        <v>0.04</v>
      </c>
    </row>
    <row r="19" spans="1:9" x14ac:dyDescent="0.45">
      <c r="A19" s="26" t="s">
        <v>96</v>
      </c>
      <c r="B19" t="s">
        <v>97</v>
      </c>
      <c r="C19" t="s">
        <v>172</v>
      </c>
      <c r="D19" s="7"/>
      <c r="E19" s="7">
        <v>0.02</v>
      </c>
      <c r="F19" s="7">
        <v>0.04</v>
      </c>
      <c r="G19" s="7">
        <v>0.03</v>
      </c>
      <c r="H19" s="7">
        <v>0.04</v>
      </c>
      <c r="I19" s="7">
        <v>0.04</v>
      </c>
    </row>
    <row r="20" spans="1:9" x14ac:dyDescent="0.45">
      <c r="D20" s="11"/>
      <c r="E20" s="11"/>
      <c r="F20" s="11"/>
      <c r="G20" s="11"/>
      <c r="H20" s="11"/>
      <c r="I20" s="11"/>
    </row>
    <row r="21" spans="1:9" x14ac:dyDescent="0.45">
      <c r="A21" s="35" t="s">
        <v>51</v>
      </c>
      <c r="B21" s="35"/>
      <c r="C21" s="35"/>
      <c r="D21" s="45">
        <f>D22</f>
        <v>0.03</v>
      </c>
      <c r="E21" s="45">
        <f t="shared" ref="E21:I21" si="6">E22</f>
        <v>0.03</v>
      </c>
      <c r="F21" s="45">
        <f t="shared" si="6"/>
        <v>0.04</v>
      </c>
      <c r="G21" s="45">
        <f t="shared" si="6"/>
        <v>0.06</v>
      </c>
      <c r="H21" s="45">
        <f t="shared" si="6"/>
        <v>0.06</v>
      </c>
      <c r="I21" s="45">
        <f t="shared" si="6"/>
        <v>0.04</v>
      </c>
    </row>
    <row r="22" spans="1:9" x14ac:dyDescent="0.45">
      <c r="A22" s="46" t="s">
        <v>54</v>
      </c>
      <c r="B22" s="46" t="s">
        <v>55</v>
      </c>
      <c r="C22" t="s">
        <v>173</v>
      </c>
      <c r="D22" s="7">
        <v>0.03</v>
      </c>
      <c r="E22" s="7">
        <v>0.03</v>
      </c>
      <c r="F22" s="7">
        <v>0.04</v>
      </c>
      <c r="G22" s="7">
        <v>0.06</v>
      </c>
      <c r="H22" s="7">
        <v>0.06</v>
      </c>
      <c r="I22" s="7">
        <v>0.04</v>
      </c>
    </row>
    <row r="24" spans="1:9" x14ac:dyDescent="0.45">
      <c r="A24" s="35" t="s">
        <v>56</v>
      </c>
      <c r="B24" s="35"/>
      <c r="C24" s="35"/>
      <c r="D24" s="45">
        <f>SUM(D25:D26)</f>
        <v>0</v>
      </c>
      <c r="E24" s="45">
        <f t="shared" ref="E24:I24" si="7">SUM(E25:E26)</f>
        <v>0.06</v>
      </c>
      <c r="F24" s="45">
        <f t="shared" si="7"/>
        <v>0.06</v>
      </c>
      <c r="G24" s="45">
        <f t="shared" si="7"/>
        <v>0.08</v>
      </c>
      <c r="H24" s="45">
        <f t="shared" si="7"/>
        <v>0.06</v>
      </c>
      <c r="I24" s="45">
        <f t="shared" si="7"/>
        <v>0.06</v>
      </c>
    </row>
    <row r="25" spans="1:9" x14ac:dyDescent="0.45">
      <c r="A25" s="46" t="s">
        <v>187</v>
      </c>
      <c r="B25" s="46" t="s">
        <v>188</v>
      </c>
      <c r="C25" t="s">
        <v>175</v>
      </c>
      <c r="D25" s="7"/>
      <c r="E25" s="7">
        <v>0.03</v>
      </c>
      <c r="F25" s="7">
        <v>0.03</v>
      </c>
      <c r="G25" s="7">
        <v>0.04</v>
      </c>
      <c r="H25" s="7">
        <v>0.03</v>
      </c>
      <c r="I25" s="7">
        <v>0.03</v>
      </c>
    </row>
    <row r="26" spans="1:9" x14ac:dyDescent="0.45">
      <c r="A26" s="46" t="s">
        <v>150</v>
      </c>
      <c r="B26" s="46" t="s">
        <v>149</v>
      </c>
      <c r="C26" t="s">
        <v>189</v>
      </c>
      <c r="D26" s="7"/>
      <c r="E26" s="7">
        <v>0.03</v>
      </c>
      <c r="F26" s="7">
        <v>0.03</v>
      </c>
      <c r="G26" s="7">
        <v>0.04</v>
      </c>
      <c r="H26" s="7">
        <v>0.03</v>
      </c>
      <c r="I26" s="7">
        <v>0.03</v>
      </c>
    </row>
    <row r="28" spans="1:9" x14ac:dyDescent="0.45">
      <c r="A28" s="35" t="s">
        <v>66</v>
      </c>
      <c r="B28" s="35"/>
      <c r="C28" s="35"/>
      <c r="D28" s="45">
        <f t="shared" ref="D28:I28" si="8">SUM(D29:D30)</f>
        <v>0.28000000000000003</v>
      </c>
      <c r="E28" s="45">
        <f t="shared" si="8"/>
        <v>0.24000000000000002</v>
      </c>
      <c r="F28" s="45">
        <f t="shared" si="8"/>
        <v>0.17</v>
      </c>
      <c r="G28" s="45">
        <f t="shared" si="8"/>
        <v>0.1</v>
      </c>
      <c r="H28" s="45">
        <f t="shared" si="8"/>
        <v>0.05</v>
      </c>
      <c r="I28" s="45">
        <f t="shared" si="8"/>
        <v>0</v>
      </c>
    </row>
    <row r="29" spans="1:9" x14ac:dyDescent="0.45">
      <c r="A29" s="26" t="s">
        <v>67</v>
      </c>
      <c r="B29" t="s">
        <v>68</v>
      </c>
      <c r="C29" t="s">
        <v>176</v>
      </c>
      <c r="D29" s="13">
        <v>0.15</v>
      </c>
      <c r="E29" s="13">
        <v>0.14000000000000001</v>
      </c>
      <c r="F29" s="13">
        <v>0.1</v>
      </c>
      <c r="G29" s="13">
        <v>0.06</v>
      </c>
      <c r="H29" s="13">
        <v>0.03</v>
      </c>
      <c r="I29" s="13"/>
    </row>
    <row r="30" spans="1:9" x14ac:dyDescent="0.45">
      <c r="A30" s="26" t="s">
        <v>71</v>
      </c>
      <c r="B30" t="s">
        <v>72</v>
      </c>
      <c r="C30" t="s">
        <v>177</v>
      </c>
      <c r="D30" s="13">
        <v>0.13</v>
      </c>
      <c r="E30" s="13">
        <v>0.1</v>
      </c>
      <c r="F30" s="13">
        <v>7.0000000000000007E-2</v>
      </c>
      <c r="G30" s="13">
        <v>0.04</v>
      </c>
      <c r="H30" s="13">
        <v>0.02</v>
      </c>
      <c r="I30" s="13"/>
    </row>
    <row r="31" spans="1:9" x14ac:dyDescent="0.45">
      <c r="A31" s="6"/>
      <c r="B31" s="6"/>
      <c r="C31" s="6"/>
      <c r="D31" s="10"/>
      <c r="E31" s="10"/>
      <c r="F31" s="10"/>
      <c r="G31" s="10"/>
      <c r="H31" s="10"/>
      <c r="I31" s="10"/>
    </row>
    <row r="32" spans="1:9" x14ac:dyDescent="0.45">
      <c r="A32" s="35" t="s">
        <v>73</v>
      </c>
      <c r="B32" s="35"/>
      <c r="C32" s="35"/>
      <c r="D32" s="45">
        <f>SUM(D33:D35)</f>
        <v>0.25</v>
      </c>
      <c r="E32" s="45">
        <f t="shared" ref="E32:I32" si="9">SUM(E33:E35)</f>
        <v>0.21000000000000002</v>
      </c>
      <c r="F32" s="45">
        <f t="shared" si="9"/>
        <v>0.18</v>
      </c>
      <c r="G32" s="45">
        <f t="shared" si="9"/>
        <v>0.1</v>
      </c>
      <c r="H32" s="45">
        <f t="shared" si="9"/>
        <v>0.05</v>
      </c>
      <c r="I32" s="45">
        <f t="shared" si="9"/>
        <v>0</v>
      </c>
    </row>
    <row r="33" spans="1:9" x14ac:dyDescent="0.45">
      <c r="A33" s="26" t="s">
        <v>140</v>
      </c>
      <c r="B33" s="26" t="s">
        <v>141</v>
      </c>
      <c r="C33" s="26" t="s">
        <v>178</v>
      </c>
      <c r="D33" s="13">
        <v>0.09</v>
      </c>
      <c r="E33" s="13">
        <v>0.08</v>
      </c>
      <c r="F33" s="13">
        <v>7.0000000000000007E-2</v>
      </c>
      <c r="G33" s="13">
        <v>3.5000000000000003E-2</v>
      </c>
      <c r="H33" s="13">
        <v>0.03</v>
      </c>
      <c r="I33" s="13"/>
    </row>
    <row r="34" spans="1:9" x14ac:dyDescent="0.45">
      <c r="A34" s="26" t="s">
        <v>69</v>
      </c>
      <c r="B34" t="s">
        <v>70</v>
      </c>
      <c r="C34" t="s">
        <v>179</v>
      </c>
      <c r="D34" s="13">
        <v>0.08</v>
      </c>
      <c r="E34" s="13">
        <v>0.06</v>
      </c>
      <c r="F34" s="13">
        <v>0.05</v>
      </c>
      <c r="G34" s="13">
        <v>0.03</v>
      </c>
      <c r="H34" s="13"/>
      <c r="I34" s="13"/>
    </row>
    <row r="35" spans="1:9" x14ac:dyDescent="0.45">
      <c r="A35" s="26" t="s">
        <v>92</v>
      </c>
      <c r="B35" t="s">
        <v>93</v>
      </c>
      <c r="C35" t="s">
        <v>180</v>
      </c>
      <c r="D35" s="13">
        <v>0.08</v>
      </c>
      <c r="E35" s="13">
        <v>7.0000000000000007E-2</v>
      </c>
      <c r="F35" s="13">
        <v>0.06</v>
      </c>
      <c r="G35" s="13">
        <v>3.5000000000000003E-2</v>
      </c>
      <c r="H35" s="13">
        <v>0.02</v>
      </c>
      <c r="I35" s="13"/>
    </row>
    <row r="37" spans="1:9" x14ac:dyDescent="0.45">
      <c r="A37" s="35" t="s">
        <v>78</v>
      </c>
      <c r="B37" s="35"/>
      <c r="C37" s="35"/>
      <c r="D37" s="45">
        <f>SUM(D38:D40)</f>
        <v>0.31999999999999995</v>
      </c>
      <c r="E37" s="45">
        <f t="shared" ref="E37:I37" si="10">SUM(E38:E40)</f>
        <v>0.22000000000000003</v>
      </c>
      <c r="F37" s="45">
        <f t="shared" si="10"/>
        <v>0.12000000000000001</v>
      </c>
      <c r="G37" s="45">
        <f t="shared" si="10"/>
        <v>0.06</v>
      </c>
      <c r="H37" s="45">
        <f t="shared" si="10"/>
        <v>0.02</v>
      </c>
      <c r="I37" s="45">
        <f t="shared" si="10"/>
        <v>0.02</v>
      </c>
    </row>
    <row r="38" spans="1:9" x14ac:dyDescent="0.45">
      <c r="A38" s="46" t="s">
        <v>145</v>
      </c>
      <c r="B38" s="46"/>
      <c r="D38" s="13">
        <v>0.15</v>
      </c>
      <c r="E38" s="13">
        <v>0.1</v>
      </c>
      <c r="F38" s="7">
        <v>0.05</v>
      </c>
      <c r="G38" s="7">
        <v>0.02</v>
      </c>
      <c r="H38" s="7"/>
      <c r="I38" s="7"/>
    </row>
    <row r="39" spans="1:9" x14ac:dyDescent="0.45">
      <c r="A39" t="s">
        <v>142</v>
      </c>
      <c r="C39" t="s">
        <v>142</v>
      </c>
      <c r="D39" s="13">
        <v>0.02</v>
      </c>
      <c r="E39" s="13">
        <v>0.02</v>
      </c>
      <c r="F39" s="7">
        <v>0.02</v>
      </c>
      <c r="G39" s="7">
        <v>0.02</v>
      </c>
      <c r="H39" s="7">
        <v>0.02</v>
      </c>
      <c r="I39" s="7">
        <v>0.02</v>
      </c>
    </row>
    <row r="40" spans="1:9" x14ac:dyDescent="0.45">
      <c r="A40" t="s">
        <v>94</v>
      </c>
      <c r="B40" t="s">
        <v>95</v>
      </c>
      <c r="C40" t="s">
        <v>183</v>
      </c>
      <c r="D40" s="13">
        <v>0.15</v>
      </c>
      <c r="E40" s="13">
        <v>0.1</v>
      </c>
      <c r="F40" s="7">
        <v>0.05</v>
      </c>
      <c r="G40" s="7">
        <v>0.02</v>
      </c>
      <c r="H40" s="7"/>
      <c r="I40" s="7"/>
    </row>
    <row r="42" spans="1:9" x14ac:dyDescent="0.45">
      <c r="A42" s="3" t="s">
        <v>184</v>
      </c>
      <c r="B42" s="3"/>
      <c r="C42" s="3"/>
      <c r="D42" s="44">
        <f t="shared" ref="D42:E42" si="11">(D12+D19+D22)/(D10+D18+D21)</f>
        <v>0.5</v>
      </c>
      <c r="E42" s="44">
        <f t="shared" si="11"/>
        <v>0.41176470588235303</v>
      </c>
      <c r="F42" s="44">
        <f>(F12+F19+F22)/(F10+F18+F21)</f>
        <v>0.44827586206896558</v>
      </c>
      <c r="G42" s="44">
        <f t="shared" ref="G42:I42" si="12">(G12+G19+G22)/(G10+G18+G21)</f>
        <v>0.46153846153846156</v>
      </c>
      <c r="H42" s="44">
        <f t="shared" si="12"/>
        <v>0.45833333333333337</v>
      </c>
      <c r="I42" s="44">
        <f t="shared" si="12"/>
        <v>0.44444444444444436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D48A-A8BF-4612-B161-D879C5F0411E}">
  <dimension ref="C4:D7"/>
  <sheetViews>
    <sheetView workbookViewId="0">
      <selection activeCell="D5" sqref="D5"/>
    </sheetView>
  </sheetViews>
  <sheetFormatPr defaultRowHeight="14.25" x14ac:dyDescent="0.45"/>
  <cols>
    <col min="3" max="3" width="54.86328125" customWidth="1"/>
    <col min="4" max="4" width="57.265625" customWidth="1"/>
  </cols>
  <sheetData>
    <row r="4" spans="3:4" ht="33.4" customHeight="1" x14ac:dyDescent="0.45">
      <c r="C4" s="18" t="s">
        <v>153</v>
      </c>
    </row>
    <row r="5" spans="3:4" x14ac:dyDescent="0.45">
      <c r="D5" t="s">
        <v>146</v>
      </c>
    </row>
    <row r="6" spans="3:4" x14ac:dyDescent="0.45">
      <c r="D6" t="s">
        <v>147</v>
      </c>
    </row>
    <row r="7" spans="3:4" x14ac:dyDescent="0.45">
      <c r="D7" t="s">
        <v>148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6"/>
  <sheetViews>
    <sheetView zoomScaleNormal="100" workbookViewId="0">
      <pane xSplit="7" ySplit="2" topLeftCell="H9" activePane="bottomRight" state="frozen"/>
      <selection pane="topRight" activeCell="E1" sqref="E1"/>
      <selection pane="bottomLeft" activeCell="A3" sqref="A3"/>
      <selection pane="bottomRight" activeCell="D36" sqref="D36"/>
    </sheetView>
  </sheetViews>
  <sheetFormatPr defaultRowHeight="14.25" x14ac:dyDescent="0.45"/>
  <cols>
    <col min="1" max="1" width="72.59765625" customWidth="1"/>
    <col min="2" max="2" width="13.3984375" customWidth="1"/>
    <col min="3" max="3" width="10.73046875" bestFit="1" customWidth="1"/>
    <col min="4" max="4" width="52.1328125" bestFit="1" customWidth="1"/>
    <col min="5" max="5" width="16.86328125" customWidth="1"/>
    <col min="6" max="6" width="15.59765625" style="1" customWidth="1"/>
    <col min="7" max="7" width="14.59765625" style="1" customWidth="1"/>
    <col min="8" max="8" width="10" style="1" bestFit="1" customWidth="1"/>
    <col min="9" max="9" width="12.59765625" style="1" bestFit="1" customWidth="1"/>
    <col min="10" max="10" width="9" style="1" bestFit="1" customWidth="1"/>
    <col min="11" max="11" width="8.1328125" style="1" bestFit="1" customWidth="1"/>
    <col min="12" max="12" width="12" style="1" bestFit="1" customWidth="1"/>
    <col min="13" max="13" width="16.265625" style="1" bestFit="1" customWidth="1"/>
    <col min="15" max="15" width="44" bestFit="1" customWidth="1"/>
    <col min="16" max="16" width="12.3984375" customWidth="1"/>
    <col min="18" max="18" width="23.73046875" customWidth="1"/>
    <col min="19" max="19" width="11.3984375" customWidth="1"/>
  </cols>
  <sheetData>
    <row r="1" spans="1:19" x14ac:dyDescent="0.45">
      <c r="A1" t="s">
        <v>111</v>
      </c>
      <c r="B1" t="s">
        <v>1</v>
      </c>
      <c r="C1" s="18" t="s">
        <v>109</v>
      </c>
      <c r="F1" s="1" t="s">
        <v>2</v>
      </c>
      <c r="G1" s="2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</row>
    <row r="2" spans="1:19" s="6" customFormat="1" x14ac:dyDescent="0.45">
      <c r="A2" s="3" t="s">
        <v>10</v>
      </c>
      <c r="B2" s="3"/>
      <c r="C2"/>
      <c r="D2" s="3" t="s">
        <v>10</v>
      </c>
      <c r="E2" s="3"/>
      <c r="F2" s="4"/>
      <c r="G2" s="4"/>
      <c r="H2" s="5">
        <v>0.05</v>
      </c>
      <c r="I2" s="5">
        <v>0.09</v>
      </c>
      <c r="J2" s="5">
        <v>0.16</v>
      </c>
      <c r="K2" s="5">
        <v>0.22</v>
      </c>
      <c r="L2" s="5">
        <v>0.28000000000000003</v>
      </c>
      <c r="M2" s="5">
        <v>0.38</v>
      </c>
      <c r="O2" s="6" t="s">
        <v>11</v>
      </c>
    </row>
    <row r="3" spans="1:19" x14ac:dyDescent="0.45">
      <c r="A3" t="s">
        <v>12</v>
      </c>
      <c r="B3" t="s">
        <v>13</v>
      </c>
      <c r="C3" t="s">
        <v>103</v>
      </c>
      <c r="D3" s="19"/>
      <c r="E3" s="19"/>
      <c r="F3" s="8">
        <v>5.4999999999999997E-3</v>
      </c>
      <c r="G3" s="8"/>
      <c r="H3" s="7">
        <v>2.5000000000000001E-2</v>
      </c>
      <c r="I3" s="7">
        <v>4.4999999999999998E-2</v>
      </c>
      <c r="J3" s="7">
        <v>0.05</v>
      </c>
      <c r="K3" s="7">
        <v>7.0000000000000007E-2</v>
      </c>
      <c r="L3" s="7">
        <v>0.09</v>
      </c>
      <c r="M3" s="7">
        <v>0.13</v>
      </c>
      <c r="O3" t="s">
        <v>14</v>
      </c>
      <c r="P3" t="s">
        <v>15</v>
      </c>
    </row>
    <row r="4" spans="1:19" x14ac:dyDescent="0.45">
      <c r="A4" t="s">
        <v>16</v>
      </c>
      <c r="B4" t="s">
        <v>17</v>
      </c>
      <c r="C4" t="s">
        <v>102</v>
      </c>
      <c r="D4" t="str">
        <f>A4</f>
        <v>SPDR S&amp;P/ASX 200 ETF</v>
      </c>
      <c r="E4" t="str">
        <f>B4</f>
        <v>STW</v>
      </c>
      <c r="F4" s="8">
        <v>1.9E-3</v>
      </c>
      <c r="G4" s="8"/>
      <c r="H4" s="7">
        <v>2.5000000000000001E-2</v>
      </c>
      <c r="I4" s="7">
        <v>4.4999999999999998E-2</v>
      </c>
      <c r="J4" s="7">
        <v>0.05</v>
      </c>
      <c r="K4" s="7">
        <v>7.0000000000000007E-2</v>
      </c>
      <c r="L4" s="7">
        <v>0.09</v>
      </c>
      <c r="M4" s="7">
        <v>0.13</v>
      </c>
    </row>
    <row r="5" spans="1:19" x14ac:dyDescent="0.45">
      <c r="A5" t="s">
        <v>18</v>
      </c>
      <c r="B5" t="s">
        <v>19</v>
      </c>
      <c r="C5" t="s">
        <v>103</v>
      </c>
      <c r="D5" s="19"/>
      <c r="E5" s="19"/>
      <c r="F5" s="8">
        <v>9.4999999999999998E-3</v>
      </c>
      <c r="G5" s="9">
        <v>0.15</v>
      </c>
      <c r="H5" s="7"/>
      <c r="I5" s="7"/>
      <c r="J5" s="7">
        <v>0.03</v>
      </c>
      <c r="K5" s="7">
        <v>0.04</v>
      </c>
      <c r="L5" s="7">
        <v>0.05</v>
      </c>
      <c r="M5" s="7">
        <v>0.06</v>
      </c>
      <c r="O5" t="s">
        <v>20</v>
      </c>
      <c r="P5" t="s">
        <v>21</v>
      </c>
    </row>
    <row r="6" spans="1:19" x14ac:dyDescent="0.45">
      <c r="A6" t="s">
        <v>22</v>
      </c>
      <c r="B6" t="s">
        <v>23</v>
      </c>
      <c r="C6" t="s">
        <v>103</v>
      </c>
      <c r="D6" s="19" t="s">
        <v>112</v>
      </c>
      <c r="E6" s="19" t="s">
        <v>113</v>
      </c>
      <c r="F6" s="8">
        <v>9.9299999999999996E-3</v>
      </c>
      <c r="G6" s="9"/>
      <c r="H6" s="7"/>
      <c r="I6" s="7"/>
      <c r="J6" s="7">
        <v>0.03</v>
      </c>
      <c r="K6" s="7">
        <v>0.04</v>
      </c>
      <c r="L6" s="7">
        <v>0.05</v>
      </c>
      <c r="M6" s="7">
        <v>0.06</v>
      </c>
      <c r="O6" t="s">
        <v>24</v>
      </c>
      <c r="P6" t="s">
        <v>25</v>
      </c>
    </row>
    <row r="7" spans="1:19" x14ac:dyDescent="0.45">
      <c r="H7" s="1">
        <v>9</v>
      </c>
    </row>
    <row r="8" spans="1:19" x14ac:dyDescent="0.45">
      <c r="A8" s="3" t="s">
        <v>26</v>
      </c>
      <c r="B8" s="3"/>
      <c r="D8" s="3" t="s">
        <v>26</v>
      </c>
      <c r="E8" s="3"/>
      <c r="F8" s="4"/>
      <c r="G8" s="4"/>
      <c r="H8" s="5">
        <v>7.0000000000000007E-2</v>
      </c>
      <c r="I8" s="5">
        <v>0.13</v>
      </c>
      <c r="J8" s="5">
        <v>0.23</v>
      </c>
      <c r="K8" s="5">
        <v>0.33</v>
      </c>
      <c r="L8" s="5">
        <v>0.41</v>
      </c>
      <c r="M8" s="5">
        <v>0.47</v>
      </c>
    </row>
    <row r="9" spans="1:19" x14ac:dyDescent="0.45">
      <c r="A9" t="s">
        <v>27</v>
      </c>
      <c r="B9" t="s">
        <v>28</v>
      </c>
      <c r="C9" t="s">
        <v>103</v>
      </c>
      <c r="D9" s="19" t="s">
        <v>29</v>
      </c>
      <c r="E9" s="19" t="s">
        <v>30</v>
      </c>
      <c r="F9" s="8">
        <v>1.2E-2</v>
      </c>
      <c r="G9" s="11">
        <v>0.15</v>
      </c>
      <c r="H9" s="11">
        <v>3.5000000000000003E-2</v>
      </c>
      <c r="I9" s="7">
        <v>6.5000000000000002E-2</v>
      </c>
      <c r="J9" s="7">
        <v>7.4999999999999997E-2</v>
      </c>
      <c r="K9" s="7">
        <v>0.11</v>
      </c>
      <c r="L9" s="7">
        <v>0.13500000000000001</v>
      </c>
      <c r="M9" s="7">
        <v>0.155</v>
      </c>
      <c r="O9" t="s">
        <v>29</v>
      </c>
      <c r="P9" t="s">
        <v>30</v>
      </c>
    </row>
    <row r="10" spans="1:19" x14ac:dyDescent="0.45">
      <c r="A10" t="s">
        <v>33</v>
      </c>
      <c r="B10" t="s">
        <v>34</v>
      </c>
      <c r="C10" t="s">
        <v>103</v>
      </c>
      <c r="D10" s="19" t="s">
        <v>116</v>
      </c>
      <c r="E10" s="19" t="s">
        <v>117</v>
      </c>
      <c r="F10" s="8">
        <v>8.5000000000000006E-3</v>
      </c>
      <c r="H10" s="11">
        <v>3.5000000000000003E-2</v>
      </c>
      <c r="I10" s="7">
        <v>6.5000000000000002E-2</v>
      </c>
      <c r="J10" s="7">
        <v>7.4999999999999997E-2</v>
      </c>
      <c r="K10" s="7">
        <v>0.11</v>
      </c>
      <c r="L10" s="7">
        <v>0.13500000000000001</v>
      </c>
      <c r="M10" s="7">
        <v>0.155</v>
      </c>
      <c r="O10" t="s">
        <v>31</v>
      </c>
      <c r="P10" t="s">
        <v>32</v>
      </c>
      <c r="R10" s="14"/>
      <c r="S10" s="14"/>
    </row>
    <row r="11" spans="1:19" x14ac:dyDescent="0.45">
      <c r="A11" t="s">
        <v>35</v>
      </c>
      <c r="B11" t="s">
        <v>36</v>
      </c>
      <c r="C11" t="s">
        <v>103</v>
      </c>
      <c r="D11" s="19" t="s">
        <v>114</v>
      </c>
      <c r="E11" s="19" t="s">
        <v>115</v>
      </c>
      <c r="F11" s="8">
        <v>1.35E-2</v>
      </c>
      <c r="G11" s="11">
        <v>0.1</v>
      </c>
      <c r="H11" s="10"/>
      <c r="I11" s="10"/>
      <c r="J11" s="7">
        <v>0.04</v>
      </c>
      <c r="K11" s="7">
        <v>5.5E-2</v>
      </c>
      <c r="L11" s="7">
        <v>7.0000000000000007E-2</v>
      </c>
      <c r="M11" s="7">
        <v>0.08</v>
      </c>
      <c r="O11" t="s">
        <v>37</v>
      </c>
      <c r="P11" t="s">
        <v>38</v>
      </c>
    </row>
    <row r="12" spans="1:19" x14ac:dyDescent="0.45">
      <c r="A12" t="s">
        <v>39</v>
      </c>
      <c r="B12" t="s">
        <v>40</v>
      </c>
      <c r="C12" t="s">
        <v>103</v>
      </c>
      <c r="D12" s="19" t="s">
        <v>118</v>
      </c>
      <c r="E12" s="19" t="s">
        <v>110</v>
      </c>
      <c r="F12" s="8">
        <v>3.2000000000000002E-3</v>
      </c>
      <c r="J12" s="7">
        <v>0.04</v>
      </c>
      <c r="K12" s="7">
        <v>5.5E-2</v>
      </c>
      <c r="L12" s="7">
        <v>7.0000000000000007E-2</v>
      </c>
      <c r="M12" s="7">
        <v>0.08</v>
      </c>
      <c r="O12" t="s">
        <v>41</v>
      </c>
      <c r="P12" t="s">
        <v>42</v>
      </c>
    </row>
    <row r="14" spans="1:19" x14ac:dyDescent="0.45">
      <c r="A14" s="3" t="s">
        <v>43</v>
      </c>
      <c r="B14" s="3"/>
      <c r="D14" s="3" t="s">
        <v>43</v>
      </c>
      <c r="E14" s="3"/>
      <c r="F14" s="4"/>
      <c r="G14" s="4"/>
      <c r="H14" s="4">
        <v>0</v>
      </c>
      <c r="I14" s="4">
        <v>0</v>
      </c>
      <c r="J14" s="5">
        <v>0.02</v>
      </c>
      <c r="K14" s="5">
        <v>0.03</v>
      </c>
      <c r="L14" s="5">
        <v>0.03</v>
      </c>
      <c r="M14" s="5">
        <v>0.02</v>
      </c>
    </row>
    <row r="15" spans="1:19" x14ac:dyDescent="0.45">
      <c r="A15" t="s">
        <v>44</v>
      </c>
      <c r="B15" t="s">
        <v>45</v>
      </c>
      <c r="C15" t="s">
        <v>102</v>
      </c>
      <c r="D15" t="str">
        <f>A15</f>
        <v>Vanguard Australian Property Securities Index ETF</v>
      </c>
      <c r="E15" t="str">
        <f>B15</f>
        <v>VAP</v>
      </c>
      <c r="F15" s="8">
        <v>2.3E-3</v>
      </c>
      <c r="G15" s="10"/>
      <c r="H15" s="10"/>
      <c r="I15" s="10"/>
      <c r="J15" s="11">
        <v>0.02</v>
      </c>
      <c r="K15" s="11">
        <v>0.03</v>
      </c>
      <c r="L15" s="11">
        <v>0.03</v>
      </c>
      <c r="M15" s="11">
        <v>0.02</v>
      </c>
      <c r="O15" t="s">
        <v>46</v>
      </c>
      <c r="P15" t="s">
        <v>47</v>
      </c>
    </row>
    <row r="16" spans="1:19" x14ac:dyDescent="0.45">
      <c r="A16" s="6"/>
      <c r="B16" s="6"/>
      <c r="F16" s="10"/>
      <c r="G16" s="10"/>
      <c r="H16" s="10"/>
      <c r="I16" s="10"/>
      <c r="J16" s="10"/>
      <c r="K16" s="10"/>
      <c r="L16" s="10"/>
      <c r="M16" s="10"/>
    </row>
    <row r="17" spans="1:16" x14ac:dyDescent="0.45">
      <c r="A17" s="3" t="s">
        <v>48</v>
      </c>
      <c r="B17" s="3"/>
      <c r="D17" s="3" t="s">
        <v>48</v>
      </c>
      <c r="E17" s="3"/>
      <c r="F17" s="4"/>
      <c r="G17" s="4"/>
      <c r="H17" s="5">
        <v>0.03</v>
      </c>
      <c r="I17" s="5">
        <v>0.03</v>
      </c>
      <c r="J17" s="5">
        <v>0.04</v>
      </c>
      <c r="K17" s="5">
        <v>0.05</v>
      </c>
      <c r="L17" s="5">
        <v>0.06</v>
      </c>
      <c r="M17" s="5">
        <v>0.03</v>
      </c>
    </row>
    <row r="18" spans="1:16" x14ac:dyDescent="0.45">
      <c r="A18" t="s">
        <v>96</v>
      </c>
      <c r="B18" t="s">
        <v>97</v>
      </c>
      <c r="C18" t="s">
        <v>103</v>
      </c>
      <c r="D18" s="19" t="s">
        <v>119</v>
      </c>
      <c r="E18" s="19" t="s">
        <v>120</v>
      </c>
      <c r="F18" s="8">
        <v>8.0000000000000002E-3</v>
      </c>
      <c r="G18" s="11">
        <v>0.2</v>
      </c>
      <c r="H18" s="11">
        <v>0.03</v>
      </c>
      <c r="I18" s="11">
        <v>0.03</v>
      </c>
      <c r="J18" s="11">
        <v>0.04</v>
      </c>
      <c r="K18" s="11">
        <v>0.05</v>
      </c>
      <c r="L18" s="11">
        <v>0.06</v>
      </c>
      <c r="M18" s="11">
        <v>0.03</v>
      </c>
      <c r="O18" t="s">
        <v>49</v>
      </c>
      <c r="P18" t="s">
        <v>50</v>
      </c>
    </row>
    <row r="19" spans="1:16" x14ac:dyDescent="0.45">
      <c r="A19" s="3" t="s">
        <v>51</v>
      </c>
      <c r="B19" s="3"/>
      <c r="D19" s="3" t="s">
        <v>51</v>
      </c>
      <c r="E19" s="3"/>
      <c r="F19" s="4"/>
      <c r="G19" s="4"/>
      <c r="H19" s="4">
        <v>0</v>
      </c>
      <c r="I19" s="4">
        <v>2</v>
      </c>
      <c r="J19" s="4">
        <v>2</v>
      </c>
      <c r="K19" s="4">
        <v>3</v>
      </c>
      <c r="L19" s="4">
        <v>4</v>
      </c>
      <c r="M19" s="4">
        <v>2</v>
      </c>
    </row>
    <row r="20" spans="1:16" x14ac:dyDescent="0.45">
      <c r="A20" t="s">
        <v>52</v>
      </c>
      <c r="B20" t="s">
        <v>53</v>
      </c>
      <c r="C20" t="s">
        <v>103</v>
      </c>
      <c r="D20" s="19" t="s">
        <v>121</v>
      </c>
      <c r="E20" s="19" t="s">
        <v>122</v>
      </c>
      <c r="F20" s="8">
        <v>1.01E-2</v>
      </c>
      <c r="I20" s="11">
        <v>0.02</v>
      </c>
      <c r="J20" s="11">
        <v>0.02</v>
      </c>
      <c r="K20" s="11">
        <v>0.03</v>
      </c>
      <c r="L20" s="11">
        <v>0.04</v>
      </c>
      <c r="M20" s="11">
        <v>0.02</v>
      </c>
      <c r="O20" t="s">
        <v>54</v>
      </c>
      <c r="P20" t="s">
        <v>55</v>
      </c>
    </row>
    <row r="22" spans="1:16" x14ac:dyDescent="0.45">
      <c r="A22" s="3" t="s">
        <v>56</v>
      </c>
      <c r="B22" s="3"/>
      <c r="D22" s="3" t="s">
        <v>56</v>
      </c>
      <c r="E22" s="3"/>
      <c r="F22" s="4"/>
      <c r="G22" s="4"/>
      <c r="H22" s="4">
        <v>0</v>
      </c>
      <c r="I22" s="4">
        <v>6</v>
      </c>
      <c r="J22" s="4">
        <v>6</v>
      </c>
      <c r="K22" s="4">
        <v>8</v>
      </c>
      <c r="L22" s="4">
        <v>6</v>
      </c>
      <c r="M22" s="4">
        <v>6</v>
      </c>
    </row>
    <row r="24" spans="1:16" x14ac:dyDescent="0.45">
      <c r="A24" t="s">
        <v>57</v>
      </c>
      <c r="B24" t="s">
        <v>58</v>
      </c>
      <c r="C24" t="s">
        <v>103</v>
      </c>
      <c r="D24" s="19"/>
      <c r="E24" s="19"/>
      <c r="F24" s="8">
        <v>1.4999999999999999E-2</v>
      </c>
      <c r="G24" s="1" t="s">
        <v>59</v>
      </c>
      <c r="I24" s="11">
        <v>0.03</v>
      </c>
      <c r="J24" s="11">
        <v>0.03</v>
      </c>
      <c r="K24" s="11">
        <v>0.04</v>
      </c>
      <c r="L24" s="11">
        <v>0.03</v>
      </c>
      <c r="M24" s="11">
        <v>0.03</v>
      </c>
      <c r="O24" t="s">
        <v>60</v>
      </c>
      <c r="P24" t="s">
        <v>61</v>
      </c>
    </row>
    <row r="25" spans="1:16" x14ac:dyDescent="0.45">
      <c r="A25" t="s">
        <v>62</v>
      </c>
      <c r="B25" t="s">
        <v>63</v>
      </c>
      <c r="C25" t="s">
        <v>103</v>
      </c>
      <c r="D25" s="19"/>
      <c r="E25" s="19"/>
      <c r="F25" s="8">
        <v>1.2999999999999999E-2</v>
      </c>
      <c r="G25" s="11">
        <v>0.1</v>
      </c>
      <c r="I25" s="11">
        <v>0.03</v>
      </c>
      <c r="J25" s="11">
        <v>0.03</v>
      </c>
      <c r="K25" s="11">
        <v>0.04</v>
      </c>
      <c r="L25" s="11">
        <v>0.03</v>
      </c>
      <c r="M25" s="11">
        <v>0.03</v>
      </c>
      <c r="O25" t="s">
        <v>64</v>
      </c>
      <c r="P25" t="s">
        <v>65</v>
      </c>
    </row>
    <row r="27" spans="1:16" x14ac:dyDescent="0.45">
      <c r="A27" s="3" t="s">
        <v>66</v>
      </c>
      <c r="B27" s="3"/>
      <c r="D27" s="3" t="s">
        <v>66</v>
      </c>
      <c r="E27" s="3"/>
      <c r="F27" s="4"/>
      <c r="G27" s="4"/>
      <c r="H27" s="5">
        <v>0.28000000000000003</v>
      </c>
      <c r="I27" s="5">
        <v>0.23</v>
      </c>
      <c r="J27" s="5">
        <v>0.2</v>
      </c>
      <c r="K27" s="5">
        <v>0.12</v>
      </c>
      <c r="L27" s="5">
        <v>0.06</v>
      </c>
      <c r="M27" s="4">
        <v>0</v>
      </c>
    </row>
    <row r="28" spans="1:16" x14ac:dyDescent="0.45">
      <c r="G28" s="10"/>
      <c r="H28" s="12">
        <f>H29+H30+H31</f>
        <v>0.28000000000000003</v>
      </c>
      <c r="I28" s="12">
        <f t="shared" ref="I28:M28" si="0">I29+I30+I31</f>
        <v>0.22999999999999998</v>
      </c>
      <c r="J28" s="12">
        <f t="shared" si="0"/>
        <v>0.2</v>
      </c>
      <c r="K28" s="12">
        <f t="shared" si="0"/>
        <v>0.12</v>
      </c>
      <c r="L28" s="12">
        <f t="shared" si="0"/>
        <v>0.06</v>
      </c>
      <c r="M28" s="12">
        <f t="shared" si="0"/>
        <v>0</v>
      </c>
    </row>
    <row r="29" spans="1:16" x14ac:dyDescent="0.45">
      <c r="A29" t="s">
        <v>67</v>
      </c>
      <c r="B29" t="s">
        <v>68</v>
      </c>
      <c r="D29" t="str">
        <f t="shared" ref="D29:E31" si="1">A29</f>
        <v>Janus Henderson Tactical Income Fund</v>
      </c>
      <c r="E29" t="str">
        <f t="shared" si="1"/>
        <v>IOF0145AU</v>
      </c>
      <c r="F29" s="8">
        <v>4.7000000000000002E-3</v>
      </c>
      <c r="G29" s="10"/>
      <c r="H29" s="13">
        <v>0.1</v>
      </c>
      <c r="I29" s="13">
        <v>0.08</v>
      </c>
      <c r="J29" s="13">
        <v>7.0000000000000007E-2</v>
      </c>
      <c r="K29" s="13">
        <v>0.04</v>
      </c>
      <c r="L29" s="13">
        <v>0.02</v>
      </c>
      <c r="M29" s="13">
        <v>0</v>
      </c>
      <c r="O29" t="s">
        <v>84</v>
      </c>
      <c r="P29" t="s">
        <v>85</v>
      </c>
    </row>
    <row r="30" spans="1:16" x14ac:dyDescent="0.45">
      <c r="A30" t="s">
        <v>69</v>
      </c>
      <c r="B30" t="s">
        <v>70</v>
      </c>
      <c r="D30" t="str">
        <f t="shared" si="1"/>
        <v>Macquarie Income Opportunities Fund</v>
      </c>
      <c r="E30" t="str">
        <f t="shared" si="1"/>
        <v>MAQ0277AU</v>
      </c>
      <c r="F30" s="8">
        <v>4.8999999999999998E-3</v>
      </c>
      <c r="G30" s="10"/>
      <c r="H30" s="13">
        <v>0.09</v>
      </c>
      <c r="I30" s="13">
        <v>7.4999999999999997E-2</v>
      </c>
      <c r="J30" s="13">
        <v>6.5000000000000002E-2</v>
      </c>
      <c r="K30" s="13">
        <v>0.04</v>
      </c>
      <c r="L30" s="13">
        <v>0.02</v>
      </c>
      <c r="M30" s="13">
        <v>0</v>
      </c>
      <c r="O30" t="s">
        <v>88</v>
      </c>
      <c r="P30" t="s">
        <v>89</v>
      </c>
    </row>
    <row r="31" spans="1:16" x14ac:dyDescent="0.45">
      <c r="A31" t="s">
        <v>71</v>
      </c>
      <c r="B31" t="s">
        <v>72</v>
      </c>
      <c r="C31" t="s">
        <v>102</v>
      </c>
      <c r="D31" t="str">
        <f t="shared" si="1"/>
        <v>Legg Mason Western Asset Australian Bond Fund — Class A</v>
      </c>
      <c r="E31" t="str">
        <f t="shared" si="1"/>
        <v>SSB0122AU</v>
      </c>
      <c r="F31" s="8">
        <v>4.1999999999999997E-3</v>
      </c>
      <c r="G31" s="10"/>
      <c r="H31" s="13">
        <v>0.09</v>
      </c>
      <c r="I31" s="13">
        <v>7.4999999999999997E-2</v>
      </c>
      <c r="J31" s="13">
        <v>6.5000000000000002E-2</v>
      </c>
      <c r="K31" s="13">
        <v>0.04</v>
      </c>
      <c r="L31" s="13">
        <v>0.02</v>
      </c>
      <c r="M31" s="13">
        <v>0</v>
      </c>
      <c r="O31" t="s">
        <v>86</v>
      </c>
      <c r="P31" t="s">
        <v>87</v>
      </c>
    </row>
    <row r="32" spans="1:16" x14ac:dyDescent="0.45">
      <c r="A32" s="6"/>
      <c r="B32" s="6"/>
      <c r="F32" s="10"/>
      <c r="G32" s="10"/>
      <c r="H32" s="10"/>
      <c r="I32" s="10"/>
      <c r="J32" s="10"/>
      <c r="K32" s="10"/>
      <c r="L32" s="10"/>
      <c r="M32" s="10"/>
    </row>
    <row r="33" spans="1:16" x14ac:dyDescent="0.45">
      <c r="A33" s="3" t="s">
        <v>73</v>
      </c>
      <c r="B33" s="3"/>
      <c r="D33" s="3" t="s">
        <v>73</v>
      </c>
      <c r="E33" s="3"/>
      <c r="F33" s="4"/>
      <c r="G33" s="4"/>
      <c r="H33" s="5">
        <v>0.21</v>
      </c>
      <c r="I33" s="5">
        <v>0.17</v>
      </c>
      <c r="J33" s="5">
        <v>0.14000000000000001</v>
      </c>
      <c r="K33" s="5">
        <v>0.08</v>
      </c>
      <c r="L33" s="5">
        <v>0.03</v>
      </c>
      <c r="M33" s="4">
        <v>0</v>
      </c>
    </row>
    <row r="35" spans="1:16" x14ac:dyDescent="0.45">
      <c r="A35" t="s">
        <v>74</v>
      </c>
      <c r="B35" t="s">
        <v>75</v>
      </c>
      <c r="C35" t="s">
        <v>102</v>
      </c>
      <c r="D35" t="str">
        <f>A35</f>
        <v>Bentham Global Income Fund</v>
      </c>
      <c r="E35" t="str">
        <f>B35</f>
        <v>CSA0038AU</v>
      </c>
      <c r="F35" s="8">
        <v>7.7000000000000002E-3</v>
      </c>
      <c r="H35" s="13">
        <v>6.9999999999999993E-2</v>
      </c>
      <c r="I35" s="13">
        <v>5.5E-2</v>
      </c>
      <c r="J35" s="13">
        <v>4.4999999999999998E-2</v>
      </c>
      <c r="K35" s="13">
        <v>2.5000000000000001E-2</v>
      </c>
      <c r="L35" s="13">
        <v>0.01</v>
      </c>
      <c r="M35" s="13">
        <v>0</v>
      </c>
      <c r="O35" t="s">
        <v>90</v>
      </c>
      <c r="P35" t="s">
        <v>91</v>
      </c>
    </row>
    <row r="36" spans="1:16" x14ac:dyDescent="0.45">
      <c r="A36" t="s">
        <v>76</v>
      </c>
      <c r="B36" t="s">
        <v>77</v>
      </c>
      <c r="D36" t="str">
        <f>A36</f>
        <v>PIMCO Global Bond Fund — Wholesale Class</v>
      </c>
      <c r="E36" t="str">
        <f>B36</f>
        <v>ETL0018AU</v>
      </c>
      <c r="F36" s="8">
        <v>5.0000000000000001E-3</v>
      </c>
      <c r="H36" s="7">
        <v>0.14000000000000001</v>
      </c>
      <c r="I36" s="7">
        <v>0.11500000000000002</v>
      </c>
      <c r="J36" s="7">
        <v>9.5000000000000015E-2</v>
      </c>
      <c r="K36" s="7">
        <v>5.5E-2</v>
      </c>
      <c r="L36" s="7">
        <v>1.9999999999999997E-2</v>
      </c>
      <c r="M36" s="7">
        <v>0</v>
      </c>
      <c r="O36" s="14" t="s">
        <v>92</v>
      </c>
      <c r="P36" s="14" t="s">
        <v>93</v>
      </c>
    </row>
    <row r="38" spans="1:16" x14ac:dyDescent="0.45">
      <c r="A38" s="3" t="s">
        <v>78</v>
      </c>
      <c r="B38" s="3"/>
      <c r="D38" s="3" t="s">
        <v>78</v>
      </c>
      <c r="E38" s="3"/>
      <c r="F38" s="4"/>
      <c r="G38" s="4"/>
      <c r="H38" s="5">
        <v>0.36</v>
      </c>
      <c r="I38" s="5">
        <v>0.27</v>
      </c>
      <c r="J38" s="5">
        <v>0.13</v>
      </c>
      <c r="K38" s="5">
        <v>0.06</v>
      </c>
      <c r="L38" s="5">
        <v>0.03</v>
      </c>
      <c r="M38" s="5">
        <v>0.02</v>
      </c>
    </row>
    <row r="39" spans="1:16" x14ac:dyDescent="0.45">
      <c r="A39" t="s">
        <v>79</v>
      </c>
      <c r="B39" t="s">
        <v>80</v>
      </c>
      <c r="D39" s="17"/>
      <c r="E39" s="17"/>
      <c r="H39" s="9">
        <f>H38/3</f>
        <v>0.12</v>
      </c>
      <c r="I39" s="9">
        <f>I38/3</f>
        <v>9.0000000000000011E-2</v>
      </c>
      <c r="J39" s="11">
        <v>0.04</v>
      </c>
      <c r="K39" s="11">
        <v>0.02</v>
      </c>
      <c r="L39" s="11">
        <v>0.01</v>
      </c>
      <c r="O39" t="s">
        <v>82</v>
      </c>
      <c r="P39" t="s">
        <v>83</v>
      </c>
    </row>
    <row r="40" spans="1:16" x14ac:dyDescent="0.45">
      <c r="A40" t="s">
        <v>94</v>
      </c>
      <c r="B40" t="s">
        <v>95</v>
      </c>
      <c r="D40" t="str">
        <f>A40</f>
        <v>BetaShares Australian High Interest Cash ETF</v>
      </c>
      <c r="E40" t="str">
        <f>B40</f>
        <v>AAA</v>
      </c>
      <c r="F40" s="8">
        <v>1.8E-3</v>
      </c>
      <c r="H40" s="9">
        <f>H38/3</f>
        <v>0.12</v>
      </c>
      <c r="I40" s="9">
        <f>I38/3</f>
        <v>9.0000000000000011E-2</v>
      </c>
      <c r="J40" s="11">
        <v>0.04</v>
      </c>
      <c r="K40" s="11">
        <v>0.02</v>
      </c>
    </row>
    <row r="41" spans="1:16" x14ac:dyDescent="0.45">
      <c r="A41" t="s">
        <v>81</v>
      </c>
      <c r="D41" t="str">
        <f>A41</f>
        <v>Cash Management Trust</v>
      </c>
      <c r="H41" s="9">
        <f>H38/3</f>
        <v>0.12</v>
      </c>
      <c r="I41" s="9">
        <f>I38/3</f>
        <v>9.0000000000000011E-2</v>
      </c>
      <c r="J41" s="11">
        <v>0.05</v>
      </c>
      <c r="K41" s="11">
        <v>0.02</v>
      </c>
      <c r="L41" s="11">
        <v>0.02</v>
      </c>
      <c r="M41" s="11">
        <v>0.02</v>
      </c>
    </row>
    <row r="46" spans="1:16" x14ac:dyDescent="0.45">
      <c r="A46" s="14"/>
      <c r="B46" s="1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25" sqref="G25"/>
    </sheetView>
  </sheetViews>
  <sheetFormatPr defaultRowHeight="14.25" x14ac:dyDescent="0.45"/>
  <cols>
    <col min="1" max="1" width="72.59765625" bestFit="1" customWidth="1"/>
    <col min="2" max="2" width="20" customWidth="1"/>
    <col min="3" max="3" width="12.3984375" bestFit="1" customWidth="1"/>
    <col min="6" max="6" width="13.73046875" bestFit="1" customWidth="1"/>
    <col min="7" max="7" width="31" customWidth="1"/>
    <col min="8" max="9" width="14.59765625" customWidth="1"/>
    <col min="10" max="10" width="10.73046875" bestFit="1" customWidth="1"/>
    <col min="11" max="11" width="40.3984375" bestFit="1" customWidth="1"/>
    <col min="12" max="12" width="11.73046875" bestFit="1" customWidth="1"/>
  </cols>
  <sheetData>
    <row r="1" spans="1:12" x14ac:dyDescent="0.45">
      <c r="A1" t="s">
        <v>0</v>
      </c>
      <c r="B1" t="s">
        <v>1</v>
      </c>
      <c r="C1" t="s">
        <v>98</v>
      </c>
      <c r="D1" t="s">
        <v>100</v>
      </c>
      <c r="F1" t="s">
        <v>99</v>
      </c>
      <c r="G1" s="47" t="s">
        <v>99</v>
      </c>
      <c r="H1" s="47"/>
      <c r="I1" s="1"/>
      <c r="J1" t="s">
        <v>101</v>
      </c>
      <c r="K1" s="47" t="s">
        <v>105</v>
      </c>
      <c r="L1" s="47"/>
    </row>
    <row r="2" spans="1:12" x14ac:dyDescent="0.45">
      <c r="A2" s="3" t="s">
        <v>10</v>
      </c>
      <c r="B2" s="3"/>
    </row>
    <row r="3" spans="1:12" x14ac:dyDescent="0.45">
      <c r="A3" t="s">
        <v>12</v>
      </c>
      <c r="B3" t="s">
        <v>13</v>
      </c>
      <c r="C3" t="s">
        <v>102</v>
      </c>
      <c r="D3" t="s">
        <v>102</v>
      </c>
      <c r="F3" s="16" t="s">
        <v>103</v>
      </c>
      <c r="G3" t="s">
        <v>14</v>
      </c>
      <c r="H3" t="s">
        <v>15</v>
      </c>
      <c r="J3" t="s">
        <v>102</v>
      </c>
    </row>
    <row r="4" spans="1:12" x14ac:dyDescent="0.45">
      <c r="A4" t="s">
        <v>16</v>
      </c>
      <c r="B4" t="s">
        <v>17</v>
      </c>
      <c r="C4" t="s">
        <v>102</v>
      </c>
      <c r="D4" t="s">
        <v>102</v>
      </c>
      <c r="F4" t="s">
        <v>102</v>
      </c>
      <c r="J4" t="s">
        <v>102</v>
      </c>
    </row>
    <row r="5" spans="1:12" x14ac:dyDescent="0.45">
      <c r="A5" t="s">
        <v>18</v>
      </c>
      <c r="B5" t="s">
        <v>19</v>
      </c>
      <c r="C5" t="s">
        <v>102</v>
      </c>
      <c r="D5" t="s">
        <v>102</v>
      </c>
      <c r="F5" t="s">
        <v>102</v>
      </c>
      <c r="J5" t="s">
        <v>102</v>
      </c>
    </row>
    <row r="6" spans="1:12" x14ac:dyDescent="0.45">
      <c r="A6" t="s">
        <v>22</v>
      </c>
      <c r="B6" t="s">
        <v>23</v>
      </c>
      <c r="C6" t="s">
        <v>102</v>
      </c>
      <c r="D6" t="s">
        <v>102</v>
      </c>
      <c r="F6" t="s">
        <v>102</v>
      </c>
      <c r="J6" s="16" t="s">
        <v>103</v>
      </c>
      <c r="K6" t="s">
        <v>24</v>
      </c>
      <c r="L6" t="s">
        <v>25</v>
      </c>
    </row>
    <row r="8" spans="1:12" x14ac:dyDescent="0.45">
      <c r="A8" s="3" t="s">
        <v>26</v>
      </c>
      <c r="B8" s="3"/>
    </row>
    <row r="9" spans="1:12" x14ac:dyDescent="0.45">
      <c r="A9" t="s">
        <v>27</v>
      </c>
      <c r="B9" t="s">
        <v>28</v>
      </c>
      <c r="C9" t="s">
        <v>102</v>
      </c>
      <c r="D9" t="s">
        <v>102</v>
      </c>
      <c r="F9" t="s">
        <v>102</v>
      </c>
      <c r="J9" t="s">
        <v>102</v>
      </c>
    </row>
    <row r="10" spans="1:12" x14ac:dyDescent="0.45">
      <c r="A10" t="s">
        <v>33</v>
      </c>
      <c r="B10" t="s">
        <v>34</v>
      </c>
      <c r="C10" t="s">
        <v>102</v>
      </c>
      <c r="D10" t="s">
        <v>102</v>
      </c>
      <c r="F10" t="s">
        <v>102</v>
      </c>
      <c r="J10" s="16" t="s">
        <v>103</v>
      </c>
      <c r="K10" t="s">
        <v>31</v>
      </c>
      <c r="L10" t="s">
        <v>32</v>
      </c>
    </row>
    <row r="11" spans="1:12" x14ac:dyDescent="0.45">
      <c r="A11" t="s">
        <v>35</v>
      </c>
      <c r="B11" t="s">
        <v>36</v>
      </c>
      <c r="C11" t="s">
        <v>102</v>
      </c>
      <c r="D11" t="s">
        <v>102</v>
      </c>
      <c r="F11" t="s">
        <v>102</v>
      </c>
      <c r="J11" t="s">
        <v>102</v>
      </c>
    </row>
    <row r="12" spans="1:12" x14ac:dyDescent="0.45">
      <c r="A12" t="s">
        <v>39</v>
      </c>
      <c r="B12" t="s">
        <v>40</v>
      </c>
      <c r="C12" s="15" t="s">
        <v>103</v>
      </c>
      <c r="D12" s="15" t="s">
        <v>103</v>
      </c>
      <c r="F12" s="15" t="s">
        <v>103</v>
      </c>
      <c r="J12" s="15" t="s">
        <v>103</v>
      </c>
    </row>
    <row r="14" spans="1:12" x14ac:dyDescent="0.45">
      <c r="A14" s="3" t="s">
        <v>43</v>
      </c>
      <c r="B14" s="3"/>
    </row>
    <row r="15" spans="1:12" x14ac:dyDescent="0.45">
      <c r="A15" t="s">
        <v>44</v>
      </c>
      <c r="B15" t="s">
        <v>45</v>
      </c>
      <c r="C15" s="15"/>
      <c r="D15" s="15"/>
      <c r="F15" s="15"/>
      <c r="J15" s="15"/>
    </row>
    <row r="16" spans="1:12" x14ac:dyDescent="0.45">
      <c r="A16" s="6"/>
      <c r="B16" s="6"/>
    </row>
    <row r="17" spans="1:10" x14ac:dyDescent="0.45">
      <c r="A17" s="3" t="s">
        <v>48</v>
      </c>
      <c r="B17" s="3"/>
    </row>
    <row r="18" spans="1:10" x14ac:dyDescent="0.45">
      <c r="A18" t="s">
        <v>96</v>
      </c>
      <c r="B18" t="s">
        <v>97</v>
      </c>
      <c r="C18" t="s">
        <v>102</v>
      </c>
      <c r="D18" t="s">
        <v>102</v>
      </c>
      <c r="F18" t="s">
        <v>102</v>
      </c>
      <c r="J18" t="s">
        <v>102</v>
      </c>
    </row>
    <row r="19" spans="1:10" x14ac:dyDescent="0.45">
      <c r="A19" s="3" t="s">
        <v>51</v>
      </c>
      <c r="B19" s="3"/>
    </row>
    <row r="20" spans="1:10" x14ac:dyDescent="0.45">
      <c r="A20" t="s">
        <v>52</v>
      </c>
      <c r="B20" t="s">
        <v>53</v>
      </c>
      <c r="C20" t="s">
        <v>102</v>
      </c>
      <c r="D20" t="s">
        <v>102</v>
      </c>
      <c r="F20" t="s">
        <v>102</v>
      </c>
    </row>
    <row r="21" spans="1:10" x14ac:dyDescent="0.45">
      <c r="B21" t="s">
        <v>104</v>
      </c>
      <c r="J21" t="s">
        <v>102</v>
      </c>
    </row>
    <row r="22" spans="1:10" x14ac:dyDescent="0.45">
      <c r="A22" s="3" t="s">
        <v>56</v>
      </c>
      <c r="B22" s="3"/>
    </row>
    <row r="24" spans="1:10" x14ac:dyDescent="0.45">
      <c r="A24" t="s">
        <v>57</v>
      </c>
      <c r="B24" t="s">
        <v>58</v>
      </c>
      <c r="C24" t="s">
        <v>102</v>
      </c>
      <c r="D24" t="s">
        <v>102</v>
      </c>
      <c r="F24" t="s">
        <v>102</v>
      </c>
      <c r="J24" t="s">
        <v>102</v>
      </c>
    </row>
    <row r="25" spans="1:10" x14ac:dyDescent="0.45">
      <c r="A25" t="s">
        <v>62</v>
      </c>
      <c r="B25" t="s">
        <v>63</v>
      </c>
      <c r="C25" t="s">
        <v>102</v>
      </c>
      <c r="D25" t="s">
        <v>102</v>
      </c>
      <c r="F25" t="s">
        <v>102</v>
      </c>
      <c r="J25" t="s">
        <v>102</v>
      </c>
    </row>
    <row r="27" spans="1:10" x14ac:dyDescent="0.45">
      <c r="A27" s="3" t="s">
        <v>66</v>
      </c>
      <c r="B27" s="3"/>
    </row>
    <row r="29" spans="1:10" x14ac:dyDescent="0.45">
      <c r="A29" t="s">
        <v>67</v>
      </c>
      <c r="B29" t="s">
        <v>68</v>
      </c>
      <c r="C29" t="s">
        <v>102</v>
      </c>
      <c r="D29" t="s">
        <v>102</v>
      </c>
      <c r="F29" t="s">
        <v>102</v>
      </c>
      <c r="G29" t="s">
        <v>106</v>
      </c>
      <c r="H29" t="s">
        <v>85</v>
      </c>
      <c r="J29" t="s">
        <v>102</v>
      </c>
    </row>
    <row r="30" spans="1:10" x14ac:dyDescent="0.45">
      <c r="A30" t="s">
        <v>69</v>
      </c>
      <c r="B30" t="s">
        <v>70</v>
      </c>
      <c r="C30" t="s">
        <v>102</v>
      </c>
      <c r="D30" t="s">
        <v>102</v>
      </c>
      <c r="F30" t="s">
        <v>102</v>
      </c>
      <c r="J30" t="s">
        <v>102</v>
      </c>
    </row>
    <row r="31" spans="1:10" x14ac:dyDescent="0.45">
      <c r="A31" t="s">
        <v>71</v>
      </c>
      <c r="B31" t="s">
        <v>72</v>
      </c>
      <c r="C31" t="s">
        <v>102</v>
      </c>
      <c r="D31" t="s">
        <v>102</v>
      </c>
      <c r="F31" s="16" t="s">
        <v>103</v>
      </c>
      <c r="G31" t="s">
        <v>107</v>
      </c>
      <c r="H31" t="s">
        <v>87</v>
      </c>
      <c r="J31" t="s">
        <v>102</v>
      </c>
    </row>
    <row r="32" spans="1:10" x14ac:dyDescent="0.45">
      <c r="A32" s="6"/>
      <c r="B32" s="6"/>
    </row>
    <row r="33" spans="1:10" x14ac:dyDescent="0.45">
      <c r="A33" s="3" t="s">
        <v>73</v>
      </c>
      <c r="B33" s="3"/>
    </row>
    <row r="35" spans="1:10" x14ac:dyDescent="0.45">
      <c r="A35" t="s">
        <v>74</v>
      </c>
      <c r="B35" t="s">
        <v>75</v>
      </c>
      <c r="C35" t="s">
        <v>102</v>
      </c>
      <c r="D35" t="s">
        <v>102</v>
      </c>
      <c r="F35" t="s">
        <v>102</v>
      </c>
      <c r="J35" t="s">
        <v>102</v>
      </c>
    </row>
    <row r="36" spans="1:10" x14ac:dyDescent="0.45">
      <c r="A36" t="s">
        <v>76</v>
      </c>
      <c r="B36" t="s">
        <v>77</v>
      </c>
      <c r="C36" t="s">
        <v>102</v>
      </c>
      <c r="D36" t="s">
        <v>102</v>
      </c>
      <c r="F36" t="s">
        <v>102</v>
      </c>
      <c r="J36" t="s">
        <v>102</v>
      </c>
    </row>
    <row r="38" spans="1:10" x14ac:dyDescent="0.45">
      <c r="A38" s="3" t="s">
        <v>78</v>
      </c>
      <c r="B38" s="3"/>
    </row>
    <row r="39" spans="1:10" x14ac:dyDescent="0.45">
      <c r="A39" t="s">
        <v>79</v>
      </c>
      <c r="B39" t="s">
        <v>80</v>
      </c>
      <c r="C39" t="s">
        <v>102</v>
      </c>
      <c r="D39" t="s">
        <v>102</v>
      </c>
      <c r="F39" s="16" t="s">
        <v>103</v>
      </c>
      <c r="G39" t="s">
        <v>108</v>
      </c>
      <c r="H39" t="s">
        <v>83</v>
      </c>
      <c r="J39" s="16" t="s">
        <v>103</v>
      </c>
    </row>
    <row r="40" spans="1:10" x14ac:dyDescent="0.45">
      <c r="A40" t="s">
        <v>94</v>
      </c>
      <c r="B40" t="s">
        <v>95</v>
      </c>
      <c r="C40" s="15"/>
      <c r="D40" s="15"/>
      <c r="F40" s="15"/>
      <c r="J40" s="15"/>
    </row>
    <row r="41" spans="1:10" x14ac:dyDescent="0.45">
      <c r="A41" t="s">
        <v>81</v>
      </c>
    </row>
    <row r="46" spans="1:10" x14ac:dyDescent="0.45">
      <c r="A46" s="14"/>
      <c r="B46" s="14"/>
    </row>
  </sheetData>
  <mergeCells count="2">
    <mergeCell ref="K1:L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Primary Model</vt:lpstr>
      <vt:lpstr>CFS FirstWrap Plus &amp; IX</vt:lpstr>
      <vt:lpstr>MQ Manager 2 &amp; Consolidator 2</vt:lpstr>
      <vt:lpstr>MLC Navigator</vt:lpstr>
      <vt:lpstr>Other Platforms</vt:lpstr>
      <vt:lpstr>OnePath</vt:lpstr>
      <vt:lpstr>Platform Availability</vt:lpstr>
      <vt:lpstr>'Primary Model'!Print_Area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Herold</dc:creator>
  <cp:lastModifiedBy>Nikolai Bull</cp:lastModifiedBy>
  <cp:lastPrinted>2020-02-17T00:34:23Z</cp:lastPrinted>
  <dcterms:created xsi:type="dcterms:W3CDTF">2018-12-06T01:10:02Z</dcterms:created>
  <dcterms:modified xsi:type="dcterms:W3CDTF">2021-11-11T05:11:30Z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CI DSS">
    <vt:lpwstr/>
  </property>
</Properties>
</file>